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930" yWindow="1365" windowWidth="17280" windowHeight="8970" tabRatio="500"/>
  </bookViews>
  <sheets>
    <sheet name="Introduction" sheetId="7" r:id="rId1"/>
    <sheet name="Example1" sheetId="2" r:id="rId2"/>
    <sheet name="Example2" sheetId="4" r:id="rId3"/>
    <sheet name="Example3" sheetId="5" r:id="rId4"/>
    <sheet name="Example 2" sheetId="1" state="hidden" r:id="rId5"/>
    <sheet name="Example 3" sheetId="3" state="hidden" r:id="rId6"/>
  </sheets>
  <definedNames>
    <definedName name="_xlnm.Print_Area" localSheetId="1">Example1!$A$16:$Q$33</definedName>
    <definedName name="_xlnm.Print_Area" localSheetId="2">Example2!$A$23:$Q$45</definedName>
    <definedName name="_xlnm.Print_Area" localSheetId="3">Example3!$A$1:$M$68</definedName>
    <definedName name="_xlnm.Print_Area" localSheetId="0">Introduction!$A$1:$P$13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2" i="4"/>
  <c r="D65" i="5"/>
  <c r="O42" i="4"/>
  <c r="P42"/>
  <c r="D30" i="2"/>
  <c r="D5" i="5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H5"/>
  <c r="E5"/>
  <c r="F21"/>
  <c r="F22"/>
  <c r="F23"/>
  <c r="F24"/>
  <c r="F25"/>
  <c r="F26"/>
  <c r="F27"/>
  <c r="F28"/>
  <c r="F29"/>
  <c r="F30"/>
  <c r="F31"/>
  <c r="H53"/>
  <c r="G53"/>
  <c r="F53"/>
  <c r="E53"/>
  <c r="H52"/>
  <c r="G52"/>
  <c r="F52"/>
  <c r="E52"/>
  <c r="H51"/>
  <c r="G51"/>
  <c r="F51"/>
  <c r="E51"/>
  <c r="H50"/>
  <c r="G50"/>
  <c r="F50"/>
  <c r="E50"/>
  <c r="H49"/>
  <c r="G49"/>
  <c r="F49"/>
  <c r="E49"/>
  <c r="H48"/>
  <c r="G48"/>
  <c r="F48"/>
  <c r="E48"/>
  <c r="H47"/>
  <c r="G47"/>
  <c r="F47"/>
  <c r="E47"/>
  <c r="H46"/>
  <c r="G46"/>
  <c r="F46"/>
  <c r="E46"/>
  <c r="H45"/>
  <c r="G45"/>
  <c r="F45"/>
  <c r="E45"/>
  <c r="H44"/>
  <c r="G44"/>
  <c r="F44"/>
  <c r="E44"/>
  <c r="H43"/>
  <c r="G43"/>
  <c r="F43"/>
  <c r="E43"/>
  <c r="H42"/>
  <c r="G42"/>
  <c r="F42"/>
  <c r="E42"/>
  <c r="H41"/>
  <c r="G41"/>
  <c r="F41"/>
  <c r="E41"/>
  <c r="H40"/>
  <c r="G40"/>
  <c r="F40"/>
  <c r="E40"/>
  <c r="H39"/>
  <c r="G39"/>
  <c r="G65" s="1"/>
  <c r="F39"/>
  <c r="E39"/>
  <c r="F20"/>
  <c r="F19"/>
  <c r="F18"/>
  <c r="F17"/>
  <c r="F16"/>
  <c r="F15"/>
  <c r="F14"/>
  <c r="G13"/>
  <c r="F13"/>
  <c r="G12"/>
  <c r="F12"/>
  <c r="G11"/>
  <c r="F11"/>
  <c r="G10"/>
  <c r="F10"/>
  <c r="G9"/>
  <c r="F9"/>
  <c r="G8"/>
  <c r="F8"/>
  <c r="G7"/>
  <c r="F7"/>
  <c r="G6"/>
  <c r="F6"/>
  <c r="E37" i="4"/>
  <c r="F37"/>
  <c r="G37"/>
  <c r="H37"/>
  <c r="K37"/>
  <c r="L37"/>
  <c r="E38"/>
  <c r="F38"/>
  <c r="G38"/>
  <c r="H38"/>
  <c r="K38"/>
  <c r="L38"/>
  <c r="E39"/>
  <c r="F39"/>
  <c r="G39"/>
  <c r="H39"/>
  <c r="K39"/>
  <c r="L39"/>
  <c r="E40"/>
  <c r="F40"/>
  <c r="G40"/>
  <c r="H40"/>
  <c r="K40"/>
  <c r="L40"/>
  <c r="E41"/>
  <c r="F41"/>
  <c r="G41"/>
  <c r="H41"/>
  <c r="K41"/>
  <c r="L41"/>
  <c r="L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L36"/>
  <c r="K36"/>
  <c r="H36"/>
  <c r="G36"/>
  <c r="F36"/>
  <c r="E36"/>
  <c r="L35"/>
  <c r="K35"/>
  <c r="H35"/>
  <c r="G35"/>
  <c r="F35"/>
  <c r="E35"/>
  <c r="L34"/>
  <c r="K34"/>
  <c r="H34"/>
  <c r="G34"/>
  <c r="F34"/>
  <c r="E34"/>
  <c r="L33"/>
  <c r="K33"/>
  <c r="H33"/>
  <c r="G33"/>
  <c r="F33"/>
  <c r="E33"/>
  <c r="L32"/>
  <c r="K32"/>
  <c r="H32"/>
  <c r="G32"/>
  <c r="F32"/>
  <c r="E32"/>
  <c r="L31"/>
  <c r="K31"/>
  <c r="H31"/>
  <c r="G31"/>
  <c r="F31"/>
  <c r="E31"/>
  <c r="L30"/>
  <c r="K30"/>
  <c r="H30"/>
  <c r="G30"/>
  <c r="F30"/>
  <c r="E30"/>
  <c r="L29"/>
  <c r="K29"/>
  <c r="H29"/>
  <c r="G29"/>
  <c r="F29"/>
  <c r="E29"/>
  <c r="L28"/>
  <c r="K28"/>
  <c r="H28"/>
  <c r="G28"/>
  <c r="F28"/>
  <c r="E28"/>
  <c r="L27"/>
  <c r="K27"/>
  <c r="H27"/>
  <c r="G27"/>
  <c r="F27"/>
  <c r="E27"/>
  <c r="I13"/>
  <c r="H13"/>
  <c r="G13"/>
  <c r="F13"/>
  <c r="I12"/>
  <c r="H12"/>
  <c r="G12"/>
  <c r="F12"/>
  <c r="I11"/>
  <c r="H11"/>
  <c r="G11"/>
  <c r="F11"/>
  <c r="K3"/>
  <c r="I10"/>
  <c r="H10"/>
  <c r="G10"/>
  <c r="F10"/>
  <c r="J3"/>
  <c r="I9"/>
  <c r="H9"/>
  <c r="G9"/>
  <c r="F9"/>
  <c r="I8"/>
  <c r="H8"/>
  <c r="G8"/>
  <c r="F8"/>
  <c r="I7"/>
  <c r="H7"/>
  <c r="G7"/>
  <c r="F7"/>
  <c r="I6"/>
  <c r="H6"/>
  <c r="G6"/>
  <c r="F6"/>
  <c r="I5"/>
  <c r="H5"/>
  <c r="G5"/>
  <c r="F5"/>
  <c r="I4"/>
  <c r="H4"/>
  <c r="G4"/>
  <c r="F4"/>
  <c r="D3"/>
  <c r="P21" i="2"/>
  <c r="P22"/>
  <c r="P23"/>
  <c r="F21"/>
  <c r="E21"/>
  <c r="E22"/>
  <c r="E23"/>
  <c r="E24"/>
  <c r="E25"/>
  <c r="E26"/>
  <c r="E27"/>
  <c r="E28"/>
  <c r="E29"/>
  <c r="E20"/>
  <c r="P20"/>
  <c r="L24"/>
  <c r="L25"/>
  <c r="L26"/>
  <c r="L27"/>
  <c r="L28"/>
  <c r="L29"/>
  <c r="K29"/>
  <c r="H29"/>
  <c r="G29"/>
  <c r="F29"/>
  <c r="K28"/>
  <c r="H28"/>
  <c r="G28"/>
  <c r="F28"/>
  <c r="K27"/>
  <c r="H27"/>
  <c r="G27"/>
  <c r="F27"/>
  <c r="K26"/>
  <c r="H26"/>
  <c r="G26"/>
  <c r="F26"/>
  <c r="K25"/>
  <c r="H25"/>
  <c r="G25"/>
  <c r="F25"/>
  <c r="K24"/>
  <c r="H24"/>
  <c r="G24"/>
  <c r="F24"/>
  <c r="L23"/>
  <c r="K23"/>
  <c r="H23"/>
  <c r="G23"/>
  <c r="F23"/>
  <c r="L22"/>
  <c r="K22"/>
  <c r="H22"/>
  <c r="G22"/>
  <c r="F22"/>
  <c r="L21"/>
  <c r="K21"/>
  <c r="H21"/>
  <c r="G21"/>
  <c r="L20"/>
  <c r="K20"/>
  <c r="H20"/>
  <c r="G20"/>
  <c r="F20"/>
  <c r="J5"/>
  <c r="J6"/>
  <c r="J7"/>
  <c r="J8"/>
  <c r="J9"/>
  <c r="J10"/>
  <c r="J11"/>
  <c r="J12"/>
  <c r="J13"/>
  <c r="J4"/>
  <c r="J39" i="1"/>
  <c r="I39"/>
  <c r="H39"/>
  <c r="G39"/>
  <c r="E39"/>
  <c r="J38"/>
  <c r="I38"/>
  <c r="H38"/>
  <c r="G38"/>
  <c r="J37"/>
  <c r="I37"/>
  <c r="H37"/>
  <c r="G37"/>
  <c r="E37"/>
  <c r="J36"/>
  <c r="E36" s="1"/>
  <c r="I36"/>
  <c r="H36"/>
  <c r="G36"/>
  <c r="J35"/>
  <c r="I35"/>
  <c r="H35"/>
  <c r="G35"/>
  <c r="E35" s="1"/>
  <c r="K34"/>
  <c r="J34"/>
  <c r="I34"/>
  <c r="H34"/>
  <c r="E34" s="1"/>
  <c r="G34"/>
  <c r="K33"/>
  <c r="J33"/>
  <c r="I33"/>
  <c r="H33"/>
  <c r="G33"/>
  <c r="K32"/>
  <c r="J32"/>
  <c r="I32"/>
  <c r="H32"/>
  <c r="G32"/>
  <c r="K31"/>
  <c r="J31"/>
  <c r="I31"/>
  <c r="H31"/>
  <c r="G31"/>
  <c r="K30"/>
  <c r="J30"/>
  <c r="I30"/>
  <c r="H30"/>
  <c r="G30"/>
  <c r="E30" s="1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E26"/>
  <c r="K25"/>
  <c r="E25" s="1"/>
  <c r="J25"/>
  <c r="I25"/>
  <c r="I24" s="1"/>
  <c r="H25"/>
  <c r="G25"/>
  <c r="F24"/>
  <c r="D24"/>
  <c r="L5" i="2"/>
  <c r="L6"/>
  <c r="L7"/>
  <c r="L4"/>
  <c r="K5"/>
  <c r="K6"/>
  <c r="K7"/>
  <c r="K8"/>
  <c r="K9"/>
  <c r="K10"/>
  <c r="K11"/>
  <c r="K12"/>
  <c r="K13"/>
  <c r="K4"/>
  <c r="I5"/>
  <c r="I6"/>
  <c r="I7"/>
  <c r="I8"/>
  <c r="I9"/>
  <c r="I10"/>
  <c r="I11"/>
  <c r="I12"/>
  <c r="I13"/>
  <c r="I4"/>
  <c r="H5"/>
  <c r="H6"/>
  <c r="H7"/>
  <c r="H8"/>
  <c r="H9"/>
  <c r="H10"/>
  <c r="H11"/>
  <c r="H12"/>
  <c r="H13"/>
  <c r="H4"/>
  <c r="G5"/>
  <c r="G6"/>
  <c r="G7"/>
  <c r="G8"/>
  <c r="G9"/>
  <c r="G10"/>
  <c r="G11"/>
  <c r="G12"/>
  <c r="G13"/>
  <c r="G4"/>
  <c r="F5"/>
  <c r="F6"/>
  <c r="F7"/>
  <c r="F8"/>
  <c r="F9"/>
  <c r="F10"/>
  <c r="F11"/>
  <c r="F12"/>
  <c r="F13"/>
  <c r="F4"/>
  <c r="M56" i="5" l="1"/>
  <c r="M48"/>
  <c r="M63"/>
  <c r="M43"/>
  <c r="M45"/>
  <c r="M47"/>
  <c r="M49"/>
  <c r="M51"/>
  <c r="M53"/>
  <c r="M64"/>
  <c r="E65"/>
  <c r="M61"/>
  <c r="M59"/>
  <c r="M55"/>
  <c r="F65"/>
  <c r="M46"/>
  <c r="M52"/>
  <c r="M54"/>
  <c r="H65"/>
  <c r="M44"/>
  <c r="M50"/>
  <c r="M62"/>
  <c r="M60"/>
  <c r="M58"/>
  <c r="M57"/>
  <c r="K42" i="4"/>
  <c r="H42"/>
  <c r="L42"/>
  <c r="E42"/>
  <c r="F42"/>
  <c r="G42"/>
  <c r="H30" i="2"/>
  <c r="K30"/>
  <c r="F30"/>
  <c r="L30"/>
  <c r="E30"/>
  <c r="E3" s="1"/>
  <c r="G30"/>
  <c r="P30"/>
  <c r="G5" i="5"/>
  <c r="I25" i="2"/>
  <c r="J25" s="1"/>
  <c r="M25" s="1"/>
  <c r="I41" i="4"/>
  <c r="I37"/>
  <c r="J37" s="1"/>
  <c r="M37" s="1"/>
  <c r="I28"/>
  <c r="J28" s="1"/>
  <c r="M28" s="1"/>
  <c r="I33"/>
  <c r="J33" s="1"/>
  <c r="E33" i="1"/>
  <c r="E32"/>
  <c r="I23" i="2"/>
  <c r="J23" s="1"/>
  <c r="M23" s="1"/>
  <c r="F3" i="4"/>
  <c r="I38"/>
  <c r="J38" s="1"/>
  <c r="M38" s="1"/>
  <c r="F5" i="5"/>
  <c r="G24" i="1"/>
  <c r="E31"/>
  <c r="J24"/>
  <c r="I22" i="2"/>
  <c r="H24" i="1"/>
  <c r="E29"/>
  <c r="I21" i="2"/>
  <c r="J21" s="1"/>
  <c r="M21" s="1"/>
  <c r="G3" i="4"/>
  <c r="E28" i="1"/>
  <c r="I24" i="2"/>
  <c r="J24" s="1"/>
  <c r="M24" s="1"/>
  <c r="H3" i="4"/>
  <c r="I36"/>
  <c r="J36" s="1"/>
  <c r="E27" i="1"/>
  <c r="E38"/>
  <c r="I27" i="2"/>
  <c r="J27" s="1"/>
  <c r="M27" s="1"/>
  <c r="I40" i="5"/>
  <c r="M40" s="1"/>
  <c r="I41"/>
  <c r="M41" s="1"/>
  <c r="I39"/>
  <c r="I42"/>
  <c r="M42" s="1"/>
  <c r="I39" i="4"/>
  <c r="I40"/>
  <c r="J40" s="1"/>
  <c r="M40" s="1"/>
  <c r="I31"/>
  <c r="I30"/>
  <c r="J30" s="1"/>
  <c r="I27"/>
  <c r="I35"/>
  <c r="I32"/>
  <c r="I29"/>
  <c r="J29" s="1"/>
  <c r="I34"/>
  <c r="I26" i="2"/>
  <c r="J26" s="1"/>
  <c r="M26" s="1"/>
  <c r="I29"/>
  <c r="J29" s="1"/>
  <c r="M29" s="1"/>
  <c r="I20"/>
  <c r="I28"/>
  <c r="E24" i="1"/>
  <c r="K24"/>
  <c r="D3" i="3"/>
  <c r="D3" i="1"/>
  <c r="G29" i="3"/>
  <c r="E29" s="1"/>
  <c r="G28"/>
  <c r="E28"/>
  <c r="G27"/>
  <c r="E27" s="1"/>
  <c r="G26"/>
  <c r="E26"/>
  <c r="G25"/>
  <c r="E25"/>
  <c r="G24"/>
  <c r="E24" s="1"/>
  <c r="G23"/>
  <c r="E23"/>
  <c r="G22"/>
  <c r="E22"/>
  <c r="G21"/>
  <c r="E21"/>
  <c r="G20"/>
  <c r="E20" s="1"/>
  <c r="G19"/>
  <c r="E19"/>
  <c r="G18"/>
  <c r="E18"/>
  <c r="G17"/>
  <c r="E17"/>
  <c r="G16"/>
  <c r="E16" s="1"/>
  <c r="G15"/>
  <c r="E15"/>
  <c r="G14"/>
  <c r="E14" s="1"/>
  <c r="H13"/>
  <c r="G13"/>
  <c r="E13" s="1"/>
  <c r="H12"/>
  <c r="G12"/>
  <c r="H11"/>
  <c r="G11"/>
  <c r="H10"/>
  <c r="G10"/>
  <c r="E10" s="1"/>
  <c r="H9"/>
  <c r="G9"/>
  <c r="H8"/>
  <c r="G8"/>
  <c r="E8" s="1"/>
  <c r="H7"/>
  <c r="G7"/>
  <c r="E7" s="1"/>
  <c r="H6"/>
  <c r="G6"/>
  <c r="E6" s="1"/>
  <c r="H5"/>
  <c r="H3" s="1"/>
  <c r="G5"/>
  <c r="E5" s="1"/>
  <c r="H4"/>
  <c r="G4"/>
  <c r="E4" s="1"/>
  <c r="F3"/>
  <c r="J3" i="2"/>
  <c r="L3"/>
  <c r="D3"/>
  <c r="J18" i="1"/>
  <c r="I18"/>
  <c r="E18" s="1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K5"/>
  <c r="J5"/>
  <c r="I5"/>
  <c r="H5"/>
  <c r="G5"/>
  <c r="E5" s="1"/>
  <c r="K4"/>
  <c r="K3" s="1"/>
  <c r="J4"/>
  <c r="I4"/>
  <c r="H4"/>
  <c r="G4"/>
  <c r="F3"/>
  <c r="H66" i="5" l="1"/>
  <c r="H67" s="1"/>
  <c r="I65"/>
  <c r="L66" s="1"/>
  <c r="M39"/>
  <c r="M65" s="1"/>
  <c r="Q40" i="4"/>
  <c r="J41"/>
  <c r="M41" s="1"/>
  <c r="Q37"/>
  <c r="J27"/>
  <c r="M27" s="1"/>
  <c r="I42"/>
  <c r="Q38"/>
  <c r="H43"/>
  <c r="H44" s="1"/>
  <c r="J32"/>
  <c r="M32" s="1"/>
  <c r="Q32" s="1"/>
  <c r="E3"/>
  <c r="J31"/>
  <c r="M31" s="1"/>
  <c r="H31" i="2"/>
  <c r="I30"/>
  <c r="I3" s="1"/>
  <c r="N21"/>
  <c r="O21" s="1"/>
  <c r="N23"/>
  <c r="O23" s="1"/>
  <c r="N25"/>
  <c r="O25" s="1"/>
  <c r="E15" i="1"/>
  <c r="N24" i="2"/>
  <c r="O24" s="1"/>
  <c r="G3" i="1"/>
  <c r="E12"/>
  <c r="J22" i="2"/>
  <c r="M22" s="1"/>
  <c r="E9" i="1"/>
  <c r="E16"/>
  <c r="M36" i="4"/>
  <c r="Q36" s="1"/>
  <c r="H3" i="1"/>
  <c r="J3"/>
  <c r="E12" i="3"/>
  <c r="J28" i="2"/>
  <c r="I3" i="1"/>
  <c r="E8"/>
  <c r="J20" i="2"/>
  <c r="N27"/>
  <c r="O27" s="1"/>
  <c r="J39" i="4"/>
  <c r="M39" s="1"/>
  <c r="J34"/>
  <c r="J35"/>
  <c r="M33"/>
  <c r="Q33" s="1"/>
  <c r="M30"/>
  <c r="N28"/>
  <c r="Q28" s="1"/>
  <c r="M29"/>
  <c r="N29" s="1"/>
  <c r="N26" i="2"/>
  <c r="O26" s="1"/>
  <c r="N29"/>
  <c r="E7" i="1"/>
  <c r="E6"/>
  <c r="E14"/>
  <c r="E4"/>
  <c r="E13"/>
  <c r="E11"/>
  <c r="E10"/>
  <c r="E17"/>
  <c r="E11" i="3"/>
  <c r="E9"/>
  <c r="H3" i="2"/>
  <c r="G3"/>
  <c r="K3"/>
  <c r="F3"/>
  <c r="G3" i="3"/>
  <c r="L67" i="5" l="1"/>
  <c r="H68"/>
  <c r="L68"/>
  <c r="Q39" i="4"/>
  <c r="J42"/>
  <c r="L43" s="1"/>
  <c r="Q41"/>
  <c r="H45"/>
  <c r="Q31"/>
  <c r="Q29"/>
  <c r="M34"/>
  <c r="Q34" s="1"/>
  <c r="H32" i="2"/>
  <c r="H33"/>
  <c r="Q27"/>
  <c r="Q25"/>
  <c r="Q23"/>
  <c r="J30"/>
  <c r="Q24"/>
  <c r="Q21"/>
  <c r="M28"/>
  <c r="N28" s="1"/>
  <c r="Q26"/>
  <c r="M20"/>
  <c r="E3" i="1"/>
  <c r="N22" i="2"/>
  <c r="E3" i="3"/>
  <c r="N30" i="4"/>
  <c r="Q30" s="1"/>
  <c r="M35"/>
  <c r="Q35" s="1"/>
  <c r="N27"/>
  <c r="O29" i="2"/>
  <c r="Q27" i="4" l="1"/>
  <c r="N42"/>
  <c r="M42"/>
  <c r="I3"/>
  <c r="L44"/>
  <c r="L45"/>
  <c r="O28" i="2"/>
  <c r="Q28" s="1"/>
  <c r="Q29"/>
  <c r="L31"/>
  <c r="L32" s="1"/>
  <c r="M30"/>
  <c r="N20"/>
  <c r="N30" s="1"/>
  <c r="O22"/>
  <c r="Q42" i="4" l="1"/>
  <c r="P43"/>
  <c r="P45" s="1"/>
  <c r="L33" i="2"/>
  <c r="Q22"/>
  <c r="O20"/>
  <c r="O30" s="1"/>
  <c r="P31" s="1"/>
  <c r="P33" s="1"/>
  <c r="P44" i="4" l="1"/>
  <c r="P32" i="2"/>
  <c r="Q20"/>
  <c r="Q30"/>
</calcChain>
</file>

<file path=xl/sharedStrings.xml><?xml version="1.0" encoding="utf-8"?>
<sst xmlns="http://schemas.openxmlformats.org/spreadsheetml/2006/main" count="616" uniqueCount="166">
  <si>
    <t>Second Allocation</t>
  </si>
  <si>
    <t xml:space="preserve">Date request received </t>
  </si>
  <si>
    <t>Shareholder Name</t>
  </si>
  <si>
    <t>Requested value of shares to be repaid</t>
  </si>
  <si>
    <t>Total</t>
  </si>
  <si>
    <t xml:space="preserve"> R Peters</t>
  </si>
  <si>
    <t xml:space="preserve"> Z Wish</t>
  </si>
  <si>
    <t xml:space="preserve"> K Roth</t>
  </si>
  <si>
    <t>L Fisher</t>
  </si>
  <si>
    <t>N Baker</t>
  </si>
  <si>
    <t>L Thomas</t>
  </si>
  <si>
    <t>S Gail</t>
  </si>
  <si>
    <t>T Rogers</t>
  </si>
  <si>
    <t>F Edmonds</t>
  </si>
  <si>
    <t>L Firle</t>
  </si>
  <si>
    <t>D Adams</t>
  </si>
  <si>
    <t xml:space="preserve"> </t>
  </si>
  <si>
    <t>31/04/2021</t>
  </si>
  <si>
    <t>R Neil</t>
  </si>
  <si>
    <t>P Grace</t>
  </si>
  <si>
    <t>T Almond</t>
  </si>
  <si>
    <t>V Ivor</t>
  </si>
  <si>
    <t>First Allocation</t>
  </si>
  <si>
    <t>Third Allocation</t>
  </si>
  <si>
    <t>D Inter</t>
  </si>
  <si>
    <t>S Allen</t>
  </si>
  <si>
    <t>R Roberts</t>
  </si>
  <si>
    <t>D Page</t>
  </si>
  <si>
    <t>F Marks</t>
  </si>
  <si>
    <t>B Baker</t>
  </si>
  <si>
    <t>S Zimmer</t>
  </si>
  <si>
    <t>O Vanden</t>
  </si>
  <si>
    <t>K Plumber</t>
  </si>
  <si>
    <t>T Uber</t>
  </si>
  <si>
    <t>Y Privet</t>
  </si>
  <si>
    <t>Value of repayment</t>
  </si>
  <si>
    <t>Step 1 £50-£100</t>
  </si>
  <si>
    <t>Step 2 £150-£350</t>
  </si>
  <si>
    <t>Step 3 £400-£750</t>
  </si>
  <si>
    <t>Step 4  £800 +</t>
  </si>
  <si>
    <t>Step 1 £50+</t>
  </si>
  <si>
    <t>Step 2 £150+</t>
  </si>
  <si>
    <t>Step 3 £400+</t>
  </si>
  <si>
    <t>Step 4  £800+</t>
  </si>
  <si>
    <t xml:space="preserve">  </t>
  </si>
  <si>
    <t>Shareholder 1</t>
  </si>
  <si>
    <t>Shareholder 2</t>
  </si>
  <si>
    <t>Shareholder 3</t>
  </si>
  <si>
    <t>Shareholder 4</t>
  </si>
  <si>
    <t>Shareholder 5</t>
  </si>
  <si>
    <t>Shareholder 6</t>
  </si>
  <si>
    <t>Shareholder 7</t>
  </si>
  <si>
    <t>Shareholder 8</t>
  </si>
  <si>
    <t>Shareholder 9</t>
  </si>
  <si>
    <t>Shareholder 10</t>
  </si>
  <si>
    <t>Shareholder 11</t>
  </si>
  <si>
    <t>Shareholder 12</t>
  </si>
  <si>
    <t>Shareholder 13</t>
  </si>
  <si>
    <t>Shareholder 14</t>
  </si>
  <si>
    <t>Shareholder 15</t>
  </si>
  <si>
    <t>Shareholder 16</t>
  </si>
  <si>
    <t>Shareholder 17</t>
  </si>
  <si>
    <t>Shareholder 18</t>
  </si>
  <si>
    <t>Shareholder 19</t>
  </si>
  <si>
    <t>Shareholder 20</t>
  </si>
  <si>
    <t>Shareholder 21</t>
  </si>
  <si>
    <t>Shareholder 22</t>
  </si>
  <si>
    <t>Shareholder 23</t>
  </si>
  <si>
    <t>Shareholder 24</t>
  </si>
  <si>
    <t>Shareholder 25</t>
  </si>
  <si>
    <t>Shareholder 26</t>
  </si>
  <si>
    <t>Example1</t>
  </si>
  <si>
    <t>Example2</t>
  </si>
  <si>
    <t>Example3</t>
  </si>
  <si>
    <t xml:space="preserve">Total First Allocation </t>
  </si>
  <si>
    <t xml:space="preserve">Total Second Allocation </t>
  </si>
  <si>
    <t xml:space="preserve">Total Third Allocation </t>
  </si>
  <si>
    <t>Total Value of Repayment</t>
  </si>
  <si>
    <t xml:space="preserve">Remaining Allocation </t>
  </si>
  <si>
    <t xml:space="preserve">Cumulative Total </t>
  </si>
  <si>
    <t>Cumulative Total</t>
  </si>
  <si>
    <t>The detail of how this is done is explained below.</t>
  </si>
  <si>
    <t>* Step 1 - allocate each shareholder £50</t>
  </si>
  <si>
    <t>* Step 2 – allocate all shareholders requesting to be repaid £150 or more an additional £50 lot</t>
  </si>
  <si>
    <t>* Step 3 – allocate all shareholders requesting to be repaid £400 or more a further £50</t>
  </si>
  <si>
    <t xml:space="preserve">* Step 4 – allocate all shareholders requesting to be repaid £800 or more another £50 </t>
  </si>
  <si>
    <t xml:space="preserve">At the end of the First Allocation (Steps 1 -4), individual shareholders will be repaid as follows: </t>
  </si>
  <si>
    <t xml:space="preserve">* Shareholder requests for £50 - £100 will receive £50 (those requesting £50 will have received their full amount e.g. Shareholder 1 - R Peters) </t>
  </si>
  <si>
    <t xml:space="preserve">* Shareholder requests for £400 - £750 will receive £150 (e.g. Shareholder 7 – S Gail) </t>
  </si>
  <si>
    <t>* Shareholder requests for £800 or more will receive £200 (e.g. Shareholder 4 – L Fisher)</t>
  </si>
  <si>
    <t xml:space="preserve">In Example1, only £900 out of £2,000 has been repaid in the First Allocation therefore a Second Allocation begins: </t>
  </si>
  <si>
    <t>* Step 1 - allocate each shareholder requesting to be repaid £100 or over an additional £50.  (Those that requested to be repaid £50 were already repaid in full in the first allocation)</t>
  </si>
  <si>
    <t>* Step 2 – allocate all shareholders requesting to be repaid £200 or more an additional £50 (those requesting to be repaid for £150 will already have been repaid in full at the end of Step 1 of the Second Allocation)</t>
  </si>
  <si>
    <t>* Step 3 – allocate all shareholders requesting to be repaid £400 or more another £50</t>
  </si>
  <si>
    <t xml:space="preserve">At the end of the Second Allocation (Steps 1 -4), individual shareholders will be repaid as follows (First Allocation (Steps 1-4) plus Second Allocation (Steps 1 – 4)): </t>
  </si>
  <si>
    <t>* Shareholder requests for £50 - £100 will be fully repaid</t>
  </si>
  <si>
    <t>* Shareholder requests for £200 - £350 will receive £200 (Shareholder requests for £150 will be fully repaid)</t>
  </si>
  <si>
    <t>* Shareholder requests for £400 - £750 will receive £300</t>
  </si>
  <si>
    <t>* Shareholder requests for £800 or more will receive £400</t>
  </si>
  <si>
    <t>In Example1, £900 was repaid in the First Allocation and a further £650 in the Second Allocation.  A total of £1,550 leaving £450 available for further payment in a third allocation.</t>
  </si>
  <si>
    <t>* Step 1 - allocate each shareholder requesting to be repaid £250 and over £50.  (Those that requested to be repaid up to and including £200 were already repaid in full by the end of the second allocation)</t>
  </si>
  <si>
    <t>* Step 2 – allocate all shareholders requesting to be repaid £300 or more an additional £50 (Those requesting to be repaid £150 will already have been repaid in full at the end of Step 1 in the second allocation, those requesting £200 in the second stage of the Second Allocation and those requesting £250 will have been fully repaid in the first stage of the Third Allocation)</t>
  </si>
  <si>
    <t>In Example1, £900 was paid in the First Allocation and, a further £650 in the Second Allocation, plus  a further £450 in the Third Allocation.  This comes to a total of £2,000 equal to the total Share Buy Back Fund.  No further funds are available for distribution so the allocations end at this point.</t>
  </si>
  <si>
    <r>
      <t xml:space="preserve">The result in </t>
    </r>
    <r>
      <rPr>
        <b/>
        <sz val="11"/>
        <color rgb="FF000000"/>
        <rFont val="Calibri"/>
        <family val="2"/>
      </rPr>
      <t>Example1</t>
    </r>
    <r>
      <rPr>
        <sz val="11"/>
        <color rgb="FF000000"/>
        <rFont val="Calibri"/>
        <family val="2"/>
      </rPr>
      <t xml:space="preserve"> is that:</t>
    </r>
  </si>
  <si>
    <t xml:space="preserve"> (i) all shareholders with shareholdings up to the value of £400 are fully repaid i.e. eight of the ten shareholders are fully repaid.  </t>
  </si>
  <si>
    <t xml:space="preserve">(ii) Shareholder 4 receives £600 of their £1,000 shareholding </t>
  </si>
  <si>
    <t>(iii) and Shareholder 8 receives £450 of their £500 shareholding.</t>
  </si>
  <si>
    <t>* Shareholder requests for £150 - £350 will receive £100 (e.g. Shareholder 9 - F Edmonds who was allocated £50 in Step 1 and a further £50 in Step 2)</t>
  </si>
  <si>
    <t>Worked example notes</t>
  </si>
  <si>
    <t xml:space="preserve">The First Allocation follows the same process as in the previous examples (Details of this are set out in the notes in Examples 1 and 2).  </t>
  </si>
  <si>
    <t>The three examples show the design of the formula ensures that:</t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</si>
  <si>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Smaller shareholders are more likely to get a higher proportion of their shares repaid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</si>
  <si>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Larger shareholders are not unfairly disadvantaged</t>
    </r>
  </si>
  <si>
    <t xml:space="preserve">Each example demonstrates what the results would be if different numbers or £value of shareholders apply to sell their shares. </t>
  </si>
  <si>
    <t>Here is how it works:</t>
  </si>
  <si>
    <t>* Shareholders are listed in the order their request for repayment was received.</t>
  </si>
  <si>
    <t xml:space="preserve">So who gets what? The summary answer is that for each shareholder, in the date order they apply for their payment, will be repaid in £50 lots, using the formula set out in the policy document, until the Share Buy Back Fund for that year is spent. </t>
  </si>
  <si>
    <t xml:space="preserve">As the requested £2,450 exceeds the amount available (£2,000) for repayment of shares in that year, it is impossible for all shareholders to be repaid the full amount of their requests.   </t>
  </si>
  <si>
    <t>* Repayment Allocations are made in £50 lots starting with values in the column headed “ First Allocation”,beginning with “Step 1” and, continuing until all the Share Buy Back Fund money has been spent</t>
  </si>
  <si>
    <t xml:space="preserve">         i.e. ending with the £values in the column headed “Third Allocation” ending at “Step 4”. </t>
  </si>
  <si>
    <t xml:space="preserve">So at the end of the First Allocation (Steps 1 - 4), individual shareholders will be repaid as follows: </t>
  </si>
  <si>
    <t>The Second Allocation</t>
  </si>
  <si>
    <t>The Third Allocation</t>
  </si>
  <si>
    <t xml:space="preserve">Summary of Example1 </t>
  </si>
  <si>
    <t xml:space="preserve">So at the end of the Second Allocation (Steps 1 -4), individual shareholders will be repaid as follows (First Allocation (Steps 1-4) plus Second Allocation (Steps 1 – 4)): </t>
  </si>
  <si>
    <t xml:space="preserve">                Similarly those requesting £200 in the second stage of the Second Allocation and those requesting £250 will have been fully repaid in the first stage of the Third Allocation)</t>
  </si>
  <si>
    <t xml:space="preserve">* Step 2 – allocate all shareholders requesting to be repaid £300 or more an additional £50 (Those requesting to be repaid £150 will already have been repaid in full at the end of Step 1 in the second allocation. </t>
  </si>
  <si>
    <t>No further funds are available for distribution so the allocations end at this point. The ten shareholders received the following repayments:</t>
  </si>
  <si>
    <t xml:space="preserve">(i) all shareholders with shareholdings up to the value of £400 are fully repaid i.e. eight of the ten shareholders are fully repaid.  </t>
  </si>
  <si>
    <r>
      <t>Example2</t>
    </r>
    <r>
      <rPr>
        <sz val="11"/>
        <rFont val="Arial"/>
        <family val="2"/>
      </rPr>
      <t xml:space="preserve"> </t>
    </r>
  </si>
  <si>
    <t>Summary of Example2</t>
  </si>
  <si>
    <t>The result in Example2 is that:</t>
  </si>
  <si>
    <t>(i) Shareholders 4, 7 and 8 are not fully repaid.  Each of these shareholders receives a lower allocation of funds compared what they would have received in Example1.</t>
  </si>
  <si>
    <t>(ii) The other twelve shareholders in Example2 are fully repaid.</t>
  </si>
  <si>
    <r>
      <t xml:space="preserve">The First and Second Allocations in Example2 follow the same process as in Example1 (Details of this are set out in the notes in Example1).  However, as there </t>
    </r>
    <r>
      <rPr>
        <sz val="11"/>
        <color rgb="FF000000"/>
        <rFont val="Arial"/>
        <family val="2"/>
      </rPr>
      <t xml:space="preserve">are now 15 shareholders to be repaid in Example2: </t>
    </r>
  </si>
  <si>
    <t>Example 2 shows the different repayment £values the original ten shareholders receive, now there are fifteen shareholders requesting repayment.</t>
  </si>
  <si>
    <t xml:space="preserve">        The first £150 of this is distributed under Step 1 to the three shareholders who were not fully repaid by the end of Allocation 2. </t>
  </si>
  <si>
    <t xml:space="preserve">        The remaining £50 is allocated to the first applying shareholder of the three remaining shareholders who had not yet been fully repaid.</t>
  </si>
  <si>
    <t>Summary of Example3</t>
  </si>
  <si>
    <t>The result in Example3 is that:</t>
  </si>
  <si>
    <t xml:space="preserve">The outcomes are different in this example as many more shareholders requested repayment compared to the previous examples (26 compared to 15 in Example2 and 10 in Example1).  </t>
  </si>
  <si>
    <t xml:space="preserve">(i) In Example3, all shareholders requesting repayment of £50 are fully reimbursed.  Only shareholder 2 of those who requested £100 is fully reimbursed, the others receive £50.  </t>
  </si>
  <si>
    <t xml:space="preserve">(ii) All those with shareholdings of £150-£350 receive £100, </t>
  </si>
  <si>
    <t xml:space="preserve">(iii) All those with shareholdings of £400-£750 receive £150.  </t>
  </si>
  <si>
    <t xml:space="preserve">(iv) Shareholder 18 receives £200 out of £3,000, while Shareholder 4 receives £250 even though their shareholding was £1,000. </t>
  </si>
  <si>
    <t xml:space="preserve">         Shareholder 4 is allocated £50 more than shareholder 18, as shareholder 4 applied for their shares to be repaid earlier than shareholder 18.  </t>
  </si>
  <si>
    <t>The Share Buy Back Fund in this example remains at £2,000. Example3 shows the different repayment £values the original ten shareholders receive, now there are twenty-six shareholders requesting repayment.</t>
  </si>
  <si>
    <t xml:space="preserve">Example1 shows ten shareholders requesting repayment of their shares.  The total value of this request is for £2,450 and is shown on the spreadsheet under the column headed ‘Requested value of shares to be repaid’.  </t>
  </si>
  <si>
    <t xml:space="preserve">In Example1, only £900 out of £2,000 has been repaid in the First Allocation ('Total First Allocation' in spreadsheet above),  therefore a Second Allocation begins: </t>
  </si>
  <si>
    <t>* Step 2 – allocate all shareholders requesting to be repaid £200 or more an additional £50 (those requesting to be repaid £150 will already have been repaid in full at the end of Step 1 of the Second Allocation)</t>
  </si>
  <si>
    <t>So at this stage in Example1, £900 was repaid in the First Allocation ('Total First Allocation') and a further £650 in the Second Allocation ('Total Second Allocation').  A total of £1,550 leaving £450 available for further payment in a third allocation.</t>
  </si>
  <si>
    <t>A total of £1,550 ('Cumulative Total' under Second Allocation) leaving £450 ('Remaining Allocation' under Second Allocation) available for further payment in a third allocation.</t>
  </si>
  <si>
    <t>* Step 3 – allocate all shareholders requesting to be repaid £450 or more a further £50 (Those requesting to be paid £400 will have been fully repaid at the end of Step 2 of the third allocation.)</t>
  </si>
  <si>
    <t xml:space="preserve">£900 was paid in the First Allocation ('Total First Allocation') and, a further £650 in the Second Allocation  ('Total Second Allocation'), plus a further £450 in the Third Allocation ('Total Third Allocation').  This comes to a total of £2,000 equal to the total Share Buy Back Fund.      </t>
  </si>
  <si>
    <t xml:space="preserve">Example2 includes the same ten shareholders from Example1 plus an additional five shareholders who request to be repaid. </t>
  </si>
  <si>
    <t>* more of the Share Buy Back Fund is allocated by the end of the First Allocation i.e. £1,150 ('Total First Allocation') compared to £900 in Example1</t>
  </si>
  <si>
    <t>* and by the end of the Second Allocation, a further £650 is repaid ('Total Second Allocation'), bringing the total repaid after the first two allocations to £1,800 ('Cumulative Total' Second Allocation) in total.</t>
  </si>
  <si>
    <t xml:space="preserve">* This means that a Third Allocation can take place, but only £200 remains ('Remaining Allocation' Second Allocation) to be distributed under this scenario.  </t>
  </si>
  <si>
    <t xml:space="preserve">Example3 includes the same ten shareholders from Example1 plus an additional sixteen shareholders requesting to be repaid. </t>
  </si>
  <si>
    <t>* At the end of the First Allocation, £1,900 is allocated ('Total First Allocation'), leaving only £100 to be distributed in the Second Allocation ('Remaining Allocation' First Allocation) .</t>
  </si>
  <si>
    <t>* The remaining £100 is allocated to the first two of the thirteen shareholders who had not been fully repaid at the end of the First Allocation.</t>
  </si>
  <si>
    <t>This workbook contains three practical examples of how the Directors’ allocation formula will work in different scenarios.</t>
  </si>
  <si>
    <t>Community Shares Buy Back Policy - Practical Examples</t>
  </si>
  <si>
    <t xml:space="preserve">Please refer to the Share Withdrawal Policy document for context and further detail of how the policy operates. </t>
  </si>
  <si>
    <t xml:space="preserve">In each example (separate spreadsheets in the workbook) it is assumed the maximum amount available for buying back shares in a year is £2,000.  </t>
  </si>
  <si>
    <t xml:space="preserve">The column heading ‘Total Value of Repayment’ shows the amount each individual shareholder actually receives. </t>
  </si>
</sst>
</file>

<file path=xl/styles.xml><?xml version="1.0" encoding="utf-8"?>
<styleSheet xmlns="http://schemas.openxmlformats.org/spreadsheetml/2006/main">
  <numFmts count="4">
    <numFmt numFmtId="164" formatCode="[$£-809]#,##0.00;[Red]\-[$£-809]#,##0.00"/>
    <numFmt numFmtId="165" formatCode="[$-809]General"/>
    <numFmt numFmtId="166" formatCode="\£#,##0"/>
    <numFmt numFmtId="167" formatCode="[$-809]dd/mm/yyyy"/>
  </numFmts>
  <fonts count="23">
    <font>
      <sz val="10"/>
      <name val="Arial"/>
      <family val="2"/>
    </font>
    <font>
      <u/>
      <sz val="10"/>
      <name val="Mangal"/>
      <family val="2"/>
    </font>
    <font>
      <sz val="10"/>
      <name val="Mang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7030A0"/>
      <name val="Calibri"/>
      <family val="2"/>
    </font>
    <font>
      <sz val="12"/>
      <color rgb="FFFF0000"/>
      <name val="Calibri"/>
      <family val="2"/>
    </font>
    <font>
      <sz val="12"/>
      <color rgb="FF7030A0"/>
      <name val="Calibri"/>
      <family val="2"/>
    </font>
    <font>
      <sz val="8"/>
      <name val="Arial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i/>
      <sz val="14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color rgb="FF000000"/>
      <name val="Times New Roman"/>
      <family val="1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 textRotation="90"/>
    </xf>
    <xf numFmtId="165" fontId="3" fillId="0" borderId="0"/>
  </cellStyleXfs>
  <cellXfs count="255">
    <xf numFmtId="0" fontId="0" fillId="0" borderId="0" xfId="0"/>
    <xf numFmtId="165" fontId="3" fillId="0" borderId="0" xfId="4"/>
    <xf numFmtId="165" fontId="3" fillId="0" borderId="1" xfId="4" applyBorder="1"/>
    <xf numFmtId="165" fontId="3" fillId="0" borderId="2" xfId="4" applyBorder="1"/>
    <xf numFmtId="165" fontId="3" fillId="0" borderId="3" xfId="4" applyBorder="1" applyAlignment="1">
      <alignment horizontal="center" vertical="center"/>
    </xf>
    <xf numFmtId="165" fontId="3" fillId="0" borderId="3" xfId="4" applyFont="1" applyBorder="1" applyAlignment="1">
      <alignment horizontal="center" vertical="center" wrapText="1"/>
    </xf>
    <xf numFmtId="165" fontId="4" fillId="2" borderId="4" xfId="4" applyFont="1" applyFill="1" applyBorder="1" applyAlignment="1">
      <alignment horizontal="right"/>
    </xf>
    <xf numFmtId="165" fontId="4" fillId="2" borderId="4" xfId="4" applyFont="1" applyFill="1" applyBorder="1" applyAlignment="1">
      <alignment horizontal="right" wrapText="1"/>
    </xf>
    <xf numFmtId="166" fontId="5" fillId="2" borderId="4" xfId="4" applyNumberFormat="1" applyFont="1" applyFill="1" applyBorder="1" applyAlignment="1">
      <alignment horizontal="center" wrapText="1"/>
    </xf>
    <xf numFmtId="0" fontId="4" fillId="2" borderId="0" xfId="4" applyNumberFormat="1" applyFont="1" applyFill="1" applyBorder="1" applyAlignment="1">
      <alignment horizontal="center"/>
    </xf>
    <xf numFmtId="0" fontId="4" fillId="2" borderId="6" xfId="4" applyNumberFormat="1" applyFont="1" applyFill="1" applyBorder="1" applyAlignment="1">
      <alignment horizontal="center"/>
    </xf>
    <xf numFmtId="165" fontId="4" fillId="0" borderId="0" xfId="4" applyFont="1" applyAlignment="1">
      <alignment horizontal="right"/>
    </xf>
    <xf numFmtId="165" fontId="3" fillId="0" borderId="4" xfId="4" applyBorder="1"/>
    <xf numFmtId="167" fontId="7" fillId="0" borderId="4" xfId="4" applyNumberFormat="1" applyFont="1" applyBorder="1"/>
    <xf numFmtId="165" fontId="7" fillId="0" borderId="4" xfId="4" applyFont="1" applyBorder="1" applyAlignment="1">
      <alignment horizontal="right"/>
    </xf>
    <xf numFmtId="166" fontId="7" fillId="0" borderId="4" xfId="4" applyNumberFormat="1" applyFont="1" applyBorder="1" applyAlignment="1">
      <alignment horizontal="center"/>
    </xf>
    <xf numFmtId="0" fontId="3" fillId="0" borderId="0" xfId="4" applyNumberFormat="1" applyBorder="1" applyAlignment="1">
      <alignment horizontal="center"/>
    </xf>
    <xf numFmtId="0" fontId="3" fillId="0" borderId="6" xfId="4" applyNumberFormat="1" applyBorder="1" applyAlignment="1">
      <alignment horizontal="center"/>
    </xf>
    <xf numFmtId="165" fontId="3" fillId="0" borderId="0" xfId="4" applyBorder="1"/>
    <xf numFmtId="167" fontId="7" fillId="0" borderId="4" xfId="4" applyNumberFormat="1" applyFont="1" applyBorder="1" applyAlignment="1">
      <alignment horizontal="right"/>
    </xf>
    <xf numFmtId="165" fontId="3" fillId="0" borderId="7" xfId="4" applyBorder="1"/>
    <xf numFmtId="167" fontId="7" fillId="0" borderId="7" xfId="4" applyNumberFormat="1" applyFont="1" applyBorder="1"/>
    <xf numFmtId="165" fontId="7" fillId="0" borderId="7" xfId="4" applyFont="1" applyBorder="1" applyAlignment="1">
      <alignment horizontal="right"/>
    </xf>
    <xf numFmtId="166" fontId="7" fillId="0" borderId="7" xfId="4" applyNumberFormat="1" applyFont="1" applyBorder="1" applyAlignment="1">
      <alignment horizontal="center"/>
    </xf>
    <xf numFmtId="0" fontId="3" fillId="0" borderId="9" xfId="4" applyNumberFormat="1" applyBorder="1" applyAlignment="1">
      <alignment horizontal="center"/>
    </xf>
    <xf numFmtId="0" fontId="3" fillId="0" borderId="10" xfId="4" applyNumberFormat="1" applyBorder="1" applyAlignment="1">
      <alignment horizontal="center"/>
    </xf>
    <xf numFmtId="165" fontId="7" fillId="0" borderId="0" xfId="4" applyFont="1"/>
    <xf numFmtId="166" fontId="7" fillId="0" borderId="0" xfId="4" applyNumberFormat="1" applyFont="1"/>
    <xf numFmtId="165" fontId="4" fillId="2" borderId="11" xfId="4" applyFont="1" applyFill="1" applyBorder="1" applyAlignment="1">
      <alignment horizontal="right"/>
    </xf>
    <xf numFmtId="165" fontId="4" fillId="2" borderId="11" xfId="4" applyFont="1" applyFill="1" applyBorder="1" applyAlignment="1">
      <alignment horizontal="right" wrapText="1"/>
    </xf>
    <xf numFmtId="166" fontId="5" fillId="2" borderId="11" xfId="4" applyNumberFormat="1" applyFont="1" applyFill="1" applyBorder="1" applyAlignment="1">
      <alignment horizontal="center" wrapText="1"/>
    </xf>
    <xf numFmtId="0" fontId="4" fillId="2" borderId="13" xfId="4" applyNumberFormat="1" applyFont="1" applyFill="1" applyBorder="1" applyAlignment="1">
      <alignment horizontal="center"/>
    </xf>
    <xf numFmtId="165" fontId="4" fillId="2" borderId="5" xfId="4" applyFont="1" applyFill="1" applyBorder="1" applyAlignment="1">
      <alignment horizontal="right"/>
    </xf>
    <xf numFmtId="166" fontId="5" fillId="2" borderId="0" xfId="4" applyNumberFormat="1" applyFont="1" applyFill="1" applyBorder="1" applyAlignment="1">
      <alignment horizontal="center" wrapText="1"/>
    </xf>
    <xf numFmtId="165" fontId="3" fillId="0" borderId="5" xfId="4" applyBorder="1"/>
    <xf numFmtId="167" fontId="7" fillId="0" borderId="0" xfId="4" applyNumberFormat="1" applyFont="1" applyBorder="1"/>
    <xf numFmtId="165" fontId="7" fillId="0" borderId="0" xfId="4" applyFont="1" applyBorder="1" applyAlignment="1">
      <alignment horizontal="right"/>
    </xf>
    <xf numFmtId="166" fontId="7" fillId="0" borderId="0" xfId="4" applyNumberFormat="1" applyFont="1" applyBorder="1" applyAlignment="1">
      <alignment horizontal="center"/>
    </xf>
    <xf numFmtId="166" fontId="8" fillId="0" borderId="0" xfId="4" applyNumberFormat="1" applyFont="1" applyBorder="1" applyAlignment="1">
      <alignment horizontal="center"/>
    </xf>
    <xf numFmtId="167" fontId="7" fillId="0" borderId="0" xfId="4" applyNumberFormat="1" applyFont="1" applyBorder="1" applyAlignment="1">
      <alignment horizontal="right"/>
    </xf>
    <xf numFmtId="165" fontId="3" fillId="0" borderId="8" xfId="4" applyBorder="1"/>
    <xf numFmtId="166" fontId="7" fillId="0" borderId="9" xfId="4" applyNumberFormat="1" applyFont="1" applyBorder="1" applyAlignment="1">
      <alignment horizontal="center"/>
    </xf>
    <xf numFmtId="166" fontId="6" fillId="2" borderId="5" xfId="4" applyNumberFormat="1" applyFont="1" applyFill="1" applyBorder="1" applyAlignment="1">
      <alignment horizontal="center" wrapText="1"/>
    </xf>
    <xf numFmtId="166" fontId="8" fillId="0" borderId="5" xfId="4" applyNumberFormat="1" applyFont="1" applyBorder="1" applyAlignment="1">
      <alignment horizontal="center"/>
    </xf>
    <xf numFmtId="166" fontId="8" fillId="0" borderId="8" xfId="4" applyNumberFormat="1" applyFont="1" applyBorder="1" applyAlignment="1">
      <alignment horizontal="center"/>
    </xf>
    <xf numFmtId="165" fontId="3" fillId="0" borderId="0" xfId="4" applyBorder="1" applyAlignment="1">
      <alignment horizontal="center"/>
    </xf>
    <xf numFmtId="165" fontId="3" fillId="0" borderId="9" xfId="4" applyBorder="1" applyAlignment="1">
      <alignment horizontal="center"/>
    </xf>
    <xf numFmtId="0" fontId="4" fillId="2" borderId="14" xfId="4" applyNumberFormat="1" applyFont="1" applyFill="1" applyBorder="1" applyAlignment="1">
      <alignment horizontal="center"/>
    </xf>
    <xf numFmtId="0" fontId="4" fillId="2" borderId="15" xfId="4" applyNumberFormat="1" applyFont="1" applyFill="1" applyBorder="1" applyAlignment="1">
      <alignment horizontal="center"/>
    </xf>
    <xf numFmtId="0" fontId="4" fillId="2" borderId="16" xfId="4" applyNumberFormat="1" applyFont="1" applyFill="1" applyBorder="1" applyAlignment="1">
      <alignment horizontal="center"/>
    </xf>
    <xf numFmtId="165" fontId="3" fillId="0" borderId="17" xfId="4" applyBorder="1" applyAlignment="1">
      <alignment horizontal="center"/>
    </xf>
    <xf numFmtId="0" fontId="3" fillId="0" borderId="18" xfId="4" applyNumberFormat="1" applyBorder="1" applyAlignment="1">
      <alignment horizontal="center"/>
    </xf>
    <xf numFmtId="165" fontId="3" fillId="0" borderId="19" xfId="4" applyBorder="1" applyAlignment="1">
      <alignment horizontal="center"/>
    </xf>
    <xf numFmtId="0" fontId="3" fillId="0" borderId="20" xfId="4" applyNumberFormat="1" applyBorder="1" applyAlignment="1">
      <alignment horizontal="center"/>
    </xf>
    <xf numFmtId="0" fontId="3" fillId="0" borderId="21" xfId="4" applyNumberFormat="1" applyBorder="1" applyAlignment="1">
      <alignment horizontal="center"/>
    </xf>
    <xf numFmtId="165" fontId="4" fillId="2" borderId="15" xfId="4" applyFont="1" applyFill="1" applyBorder="1" applyAlignment="1">
      <alignment horizontal="right"/>
    </xf>
    <xf numFmtId="165" fontId="4" fillId="2" borderId="16" xfId="4" applyFont="1" applyFill="1" applyBorder="1" applyAlignment="1">
      <alignment horizontal="right"/>
    </xf>
    <xf numFmtId="165" fontId="3" fillId="0" borderId="18" xfId="4" applyBorder="1"/>
    <xf numFmtId="165" fontId="3" fillId="0" borderId="20" xfId="4" applyBorder="1"/>
    <xf numFmtId="165" fontId="3" fillId="0" borderId="21" xfId="4" applyBorder="1"/>
    <xf numFmtId="166" fontId="6" fillId="2" borderId="22" xfId="4" applyNumberFormat="1" applyFont="1" applyFill="1" applyBorder="1" applyAlignment="1">
      <alignment horizontal="center" wrapText="1"/>
    </xf>
    <xf numFmtId="166" fontId="8" fillId="0" borderId="22" xfId="4" applyNumberFormat="1" applyFont="1" applyBorder="1" applyAlignment="1">
      <alignment horizontal="center"/>
    </xf>
    <xf numFmtId="166" fontId="8" fillId="0" borderId="23" xfId="4" applyNumberFormat="1" applyFont="1" applyBorder="1" applyAlignment="1">
      <alignment horizontal="center"/>
    </xf>
    <xf numFmtId="165" fontId="4" fillId="2" borderId="22" xfId="4" applyFont="1" applyFill="1" applyBorder="1" applyAlignment="1">
      <alignment horizontal="right" wrapText="1"/>
    </xf>
    <xf numFmtId="165" fontId="7" fillId="0" borderId="22" xfId="4" applyFont="1" applyBorder="1" applyAlignment="1">
      <alignment horizontal="right"/>
    </xf>
    <xf numFmtId="165" fontId="7" fillId="0" borderId="23" xfId="4" applyFont="1" applyBorder="1" applyAlignment="1">
      <alignment horizontal="right"/>
    </xf>
    <xf numFmtId="167" fontId="7" fillId="0" borderId="22" xfId="4" applyNumberFormat="1" applyFont="1" applyBorder="1"/>
    <xf numFmtId="167" fontId="7" fillId="0" borderId="22" xfId="4" applyNumberFormat="1" applyFont="1" applyBorder="1" applyAlignment="1">
      <alignment horizontal="right"/>
    </xf>
    <xf numFmtId="167" fontId="7" fillId="0" borderId="23" xfId="4" applyNumberFormat="1" applyFont="1" applyBorder="1"/>
    <xf numFmtId="165" fontId="3" fillId="0" borderId="1" xfId="4" applyFont="1" applyBorder="1" applyAlignment="1">
      <alignment horizontal="center" vertical="center" wrapText="1"/>
    </xf>
    <xf numFmtId="165" fontId="3" fillId="0" borderId="2" xfId="4" applyFont="1" applyBorder="1" applyAlignment="1">
      <alignment horizontal="center" vertical="center" wrapText="1"/>
    </xf>
    <xf numFmtId="165" fontId="3" fillId="0" borderId="12" xfId="4" applyFont="1" applyBorder="1" applyAlignment="1">
      <alignment horizontal="center" vertical="center" wrapText="1"/>
    </xf>
    <xf numFmtId="165" fontId="3" fillId="0" borderId="13" xfId="4" applyFont="1" applyBorder="1" applyAlignment="1">
      <alignment horizontal="center" vertical="center" wrapText="1"/>
    </xf>
    <xf numFmtId="165" fontId="3" fillId="0" borderId="28" xfId="4" applyFont="1" applyBorder="1" applyAlignment="1">
      <alignment horizontal="center" vertical="center" wrapText="1"/>
    </xf>
    <xf numFmtId="165" fontId="3" fillId="0" borderId="29" xfId="4" applyFont="1" applyBorder="1" applyAlignment="1">
      <alignment horizontal="center" vertical="center" wrapText="1"/>
    </xf>
    <xf numFmtId="0" fontId="4" fillId="2" borderId="30" xfId="4" applyNumberFormat="1" applyFont="1" applyFill="1" applyBorder="1" applyAlignment="1">
      <alignment horizontal="center"/>
    </xf>
    <xf numFmtId="165" fontId="3" fillId="0" borderId="32" xfId="4" applyFont="1" applyBorder="1" applyAlignment="1">
      <alignment horizontal="center" vertical="center" wrapText="1"/>
    </xf>
    <xf numFmtId="165" fontId="3" fillId="0" borderId="33" xfId="4" applyFont="1" applyBorder="1" applyAlignment="1">
      <alignment horizontal="center" vertical="center" wrapText="1"/>
    </xf>
    <xf numFmtId="165" fontId="3" fillId="0" borderId="34" xfId="4" applyFont="1" applyBorder="1" applyAlignment="1">
      <alignment horizontal="center" vertical="center" wrapText="1"/>
    </xf>
    <xf numFmtId="165" fontId="3" fillId="0" borderId="30" xfId="4" applyFont="1" applyBorder="1" applyAlignment="1">
      <alignment horizontal="center" vertical="center" wrapText="1"/>
    </xf>
    <xf numFmtId="165" fontId="3" fillId="0" borderId="31" xfId="4" applyFont="1" applyBorder="1" applyAlignment="1">
      <alignment horizontal="center" vertical="center" wrapText="1"/>
    </xf>
    <xf numFmtId="165" fontId="3" fillId="0" borderId="20" xfId="4" applyBorder="1" applyAlignment="1">
      <alignment horizontal="center"/>
    </xf>
    <xf numFmtId="165" fontId="3" fillId="0" borderId="0" xfId="4" applyAlignment="1">
      <alignment horizontal="center"/>
    </xf>
    <xf numFmtId="165" fontId="3" fillId="0" borderId="18" xfId="4" applyBorder="1" applyAlignment="1">
      <alignment horizontal="center"/>
    </xf>
    <xf numFmtId="165" fontId="3" fillId="0" borderId="21" xfId="4" applyBorder="1" applyAlignment="1">
      <alignment horizontal="center"/>
    </xf>
    <xf numFmtId="165" fontId="3" fillId="0" borderId="35" xfId="4" applyBorder="1"/>
    <xf numFmtId="165" fontId="4" fillId="2" borderId="22" xfId="4" applyFont="1" applyFill="1" applyBorder="1" applyAlignment="1">
      <alignment horizontal="right"/>
    </xf>
    <xf numFmtId="165" fontId="3" fillId="0" borderId="22" xfId="4" applyBorder="1"/>
    <xf numFmtId="165" fontId="3" fillId="0" borderId="23" xfId="4" applyBorder="1"/>
    <xf numFmtId="166" fontId="5" fillId="2" borderId="22" xfId="4" applyNumberFormat="1" applyFont="1" applyFill="1" applyBorder="1" applyAlignment="1">
      <alignment horizontal="center" wrapText="1"/>
    </xf>
    <xf numFmtId="166" fontId="7" fillId="0" borderId="22" xfId="4" applyNumberFormat="1" applyFont="1" applyBorder="1" applyAlignment="1">
      <alignment horizontal="center"/>
    </xf>
    <xf numFmtId="166" fontId="7" fillId="0" borderId="23" xfId="4" applyNumberFormat="1" applyFont="1" applyBorder="1" applyAlignment="1">
      <alignment horizontal="center"/>
    </xf>
    <xf numFmtId="0" fontId="4" fillId="2" borderId="17" xfId="4" applyNumberFormat="1" applyFont="1" applyFill="1" applyBorder="1" applyAlignment="1">
      <alignment horizontal="center"/>
    </xf>
    <xf numFmtId="0" fontId="4" fillId="2" borderId="18" xfId="4" applyNumberFormat="1" applyFont="1" applyFill="1" applyBorder="1" applyAlignment="1">
      <alignment horizontal="center"/>
    </xf>
    <xf numFmtId="165" fontId="3" fillId="0" borderId="24" xfId="4" applyBorder="1" applyAlignment="1">
      <alignment horizontal="center" vertical="center"/>
    </xf>
    <xf numFmtId="165" fontId="3" fillId="0" borderId="24" xfId="4" applyFont="1" applyBorder="1" applyAlignment="1">
      <alignment horizontal="center" vertical="center" wrapText="1"/>
    </xf>
    <xf numFmtId="165" fontId="3" fillId="0" borderId="24" xfId="4" applyBorder="1"/>
    <xf numFmtId="0" fontId="4" fillId="2" borderId="31" xfId="4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5" fontId="4" fillId="0" borderId="0" xfId="4" applyFont="1"/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5" fontId="16" fillId="0" borderId="0" xfId="4" applyFont="1"/>
    <xf numFmtId="165" fontId="3" fillId="0" borderId="3" xfId="4" applyFont="1" applyBorder="1" applyAlignment="1">
      <alignment horizontal="center"/>
    </xf>
    <xf numFmtId="165" fontId="3" fillId="0" borderId="1" xfId="4" applyFont="1" applyBorder="1" applyAlignment="1">
      <alignment horizontal="center"/>
    </xf>
    <xf numFmtId="165" fontId="3" fillId="0" borderId="25" xfId="4" applyFont="1" applyBorder="1" applyAlignment="1">
      <alignment horizontal="center"/>
    </xf>
    <xf numFmtId="165" fontId="3" fillId="0" borderId="26" xfId="4" applyFont="1" applyBorder="1" applyAlignment="1">
      <alignment horizontal="center"/>
    </xf>
    <xf numFmtId="165" fontId="3" fillId="0" borderId="27" xfId="4" applyFont="1" applyBorder="1" applyAlignment="1">
      <alignment horizontal="center"/>
    </xf>
    <xf numFmtId="165" fontId="3" fillId="0" borderId="36" xfId="4" applyFont="1" applyBorder="1" applyAlignment="1">
      <alignment horizontal="center"/>
    </xf>
    <xf numFmtId="165" fontId="3" fillId="0" borderId="37" xfId="4" applyFont="1" applyBorder="1" applyAlignment="1">
      <alignment horizontal="center"/>
    </xf>
    <xf numFmtId="165" fontId="3" fillId="0" borderId="38" xfId="4" applyFont="1" applyBorder="1" applyAlignment="1">
      <alignment horizontal="center"/>
    </xf>
    <xf numFmtId="165" fontId="3" fillId="0" borderId="11" xfId="4" applyFont="1" applyBorder="1" applyAlignment="1">
      <alignment horizontal="center"/>
    </xf>
    <xf numFmtId="165" fontId="3" fillId="0" borderId="12" xfId="4" applyFont="1" applyBorder="1" applyAlignment="1">
      <alignment horizontal="center"/>
    </xf>
    <xf numFmtId="0" fontId="0" fillId="3" borderId="0" xfId="0" applyFill="1" applyBorder="1"/>
    <xf numFmtId="165" fontId="4" fillId="3" borderId="44" xfId="4" applyFont="1" applyFill="1" applyBorder="1"/>
    <xf numFmtId="165" fontId="4" fillId="3" borderId="37" xfId="4" applyFont="1" applyFill="1" applyBorder="1" applyAlignment="1">
      <alignment horizontal="center"/>
    </xf>
    <xf numFmtId="165" fontId="4" fillId="3" borderId="42" xfId="4" applyFont="1" applyFill="1" applyBorder="1" applyAlignment="1">
      <alignment horizontal="center"/>
    </xf>
    <xf numFmtId="165" fontId="4" fillId="3" borderId="36" xfId="4" applyFont="1" applyFill="1" applyBorder="1" applyAlignment="1">
      <alignment horizontal="center"/>
    </xf>
    <xf numFmtId="165" fontId="4" fillId="3" borderId="38" xfId="4" applyFont="1" applyFill="1" applyBorder="1" applyAlignment="1">
      <alignment horizontal="center"/>
    </xf>
    <xf numFmtId="165" fontId="4" fillId="3" borderId="35" xfId="4" applyFont="1" applyFill="1" applyBorder="1" applyAlignment="1">
      <alignment horizontal="center" wrapText="1"/>
    </xf>
    <xf numFmtId="165" fontId="4" fillId="3" borderId="45" xfId="4" applyFont="1" applyFill="1" applyBorder="1" applyAlignment="1">
      <alignment horizontal="center" vertical="center" wrapText="1"/>
    </xf>
    <xf numFmtId="165" fontId="4" fillId="3" borderId="32" xfId="4" applyFont="1" applyFill="1" applyBorder="1" applyAlignment="1">
      <alignment horizontal="center" vertical="center" wrapText="1"/>
    </xf>
    <xf numFmtId="165" fontId="4" fillId="3" borderId="33" xfId="4" applyFont="1" applyFill="1" applyBorder="1" applyAlignment="1">
      <alignment horizontal="center" vertical="center" wrapText="1"/>
    </xf>
    <xf numFmtId="165" fontId="4" fillId="3" borderId="43" xfId="4" applyFont="1" applyFill="1" applyBorder="1" applyAlignment="1">
      <alignment horizontal="center" vertical="center" wrapText="1"/>
    </xf>
    <xf numFmtId="165" fontId="4" fillId="3" borderId="34" xfId="4" applyFont="1" applyFill="1" applyBorder="1" applyAlignment="1">
      <alignment horizontal="center" vertical="center" wrapText="1"/>
    </xf>
    <xf numFmtId="165" fontId="4" fillId="3" borderId="23" xfId="4" applyFont="1" applyFill="1" applyBorder="1" applyAlignment="1">
      <alignment horizontal="center" wrapText="1"/>
    </xf>
    <xf numFmtId="167" fontId="7" fillId="3" borderId="6" xfId="4" applyNumberFormat="1" applyFont="1" applyFill="1" applyBorder="1"/>
    <xf numFmtId="165" fontId="7" fillId="3" borderId="4" xfId="4" applyFont="1" applyFill="1" applyBorder="1" applyAlignment="1">
      <alignment horizontal="right"/>
    </xf>
    <xf numFmtId="166" fontId="7" fillId="3" borderId="5" xfId="4" applyNumberFormat="1" applyFont="1" applyFill="1" applyBorder="1" applyAlignment="1">
      <alignment horizontal="center"/>
    </xf>
    <xf numFmtId="165" fontId="3" fillId="3" borderId="17" xfId="4" applyFill="1" applyBorder="1" applyAlignment="1">
      <alignment horizontal="center"/>
    </xf>
    <xf numFmtId="0" fontId="3" fillId="3" borderId="0" xfId="4" applyNumberFormat="1" applyFill="1" applyBorder="1" applyAlignment="1">
      <alignment horizontal="center"/>
    </xf>
    <xf numFmtId="0" fontId="3" fillId="3" borderId="18" xfId="4" applyNumberFormat="1" applyFill="1" applyBorder="1" applyAlignment="1">
      <alignment horizontal="center"/>
    </xf>
    <xf numFmtId="165" fontId="3" fillId="3" borderId="0" xfId="4" applyFill="1" applyBorder="1" applyAlignment="1">
      <alignment horizontal="center"/>
    </xf>
    <xf numFmtId="165" fontId="3" fillId="3" borderId="18" xfId="4" applyFill="1" applyBorder="1" applyAlignment="1">
      <alignment horizontal="center"/>
    </xf>
    <xf numFmtId="166" fontId="8" fillId="3" borderId="22" xfId="4" applyNumberFormat="1" applyFont="1" applyFill="1" applyBorder="1" applyAlignment="1">
      <alignment horizontal="center"/>
    </xf>
    <xf numFmtId="167" fontId="7" fillId="3" borderId="10" xfId="4" applyNumberFormat="1" applyFont="1" applyFill="1" applyBorder="1"/>
    <xf numFmtId="165" fontId="7" fillId="3" borderId="7" xfId="4" applyFont="1" applyFill="1" applyBorder="1" applyAlignment="1">
      <alignment horizontal="right"/>
    </xf>
    <xf numFmtId="165" fontId="3" fillId="3" borderId="19" xfId="4" applyFill="1" applyBorder="1" applyAlignment="1">
      <alignment horizontal="center"/>
    </xf>
    <xf numFmtId="0" fontId="3" fillId="3" borderId="20" xfId="4" applyNumberFormat="1" applyFill="1" applyBorder="1" applyAlignment="1">
      <alignment horizontal="center"/>
    </xf>
    <xf numFmtId="0" fontId="3" fillId="3" borderId="21" xfId="4" applyNumberFormat="1" applyFill="1" applyBorder="1" applyAlignment="1">
      <alignment horizontal="center"/>
    </xf>
    <xf numFmtId="165" fontId="3" fillId="3" borderId="20" xfId="4" applyFill="1" applyBorder="1" applyAlignment="1">
      <alignment horizontal="center"/>
    </xf>
    <xf numFmtId="165" fontId="3" fillId="3" borderId="21" xfId="4" applyFill="1" applyBorder="1" applyAlignment="1">
      <alignment horizontal="center"/>
    </xf>
    <xf numFmtId="166" fontId="7" fillId="3" borderId="24" xfId="4" applyNumberFormat="1" applyFont="1" applyFill="1" applyBorder="1" applyAlignment="1">
      <alignment horizontal="center"/>
    </xf>
    <xf numFmtId="165" fontId="3" fillId="3" borderId="32" xfId="4" applyFill="1" applyBorder="1" applyAlignment="1">
      <alignment horizontal="center"/>
    </xf>
    <xf numFmtId="165" fontId="3" fillId="3" borderId="33" xfId="4" applyFill="1" applyBorder="1" applyAlignment="1">
      <alignment horizontal="center"/>
    </xf>
    <xf numFmtId="165" fontId="3" fillId="3" borderId="34" xfId="4" applyFill="1" applyBorder="1" applyAlignment="1">
      <alignment horizontal="center"/>
    </xf>
    <xf numFmtId="166" fontId="8" fillId="3" borderId="24" xfId="4" applyNumberFormat="1" applyFont="1" applyFill="1" applyBorder="1" applyAlignment="1">
      <alignment horizontal="center"/>
    </xf>
    <xf numFmtId="165" fontId="3" fillId="3" borderId="32" xfId="4" applyFill="1" applyBorder="1"/>
    <xf numFmtId="165" fontId="3" fillId="3" borderId="33" xfId="4" applyFill="1" applyBorder="1"/>
    <xf numFmtId="165" fontId="10" fillId="3" borderId="46" xfId="4" applyFont="1" applyFill="1" applyBorder="1"/>
    <xf numFmtId="165" fontId="7" fillId="3" borderId="47" xfId="4" applyFont="1" applyFill="1" applyBorder="1"/>
    <xf numFmtId="166" fontId="7" fillId="3" borderId="47" xfId="4" applyNumberFormat="1" applyFont="1" applyFill="1" applyBorder="1"/>
    <xf numFmtId="165" fontId="3" fillId="3" borderId="47" xfId="4" applyFill="1" applyBorder="1"/>
    <xf numFmtId="165" fontId="3" fillId="3" borderId="47" xfId="4" applyFill="1" applyBorder="1" applyAlignment="1">
      <alignment horizontal="center"/>
    </xf>
    <xf numFmtId="165" fontId="3" fillId="3" borderId="48" xfId="4" applyFill="1" applyBorder="1"/>
    <xf numFmtId="165" fontId="3" fillId="3" borderId="49" xfId="4" applyFill="1" applyBorder="1"/>
    <xf numFmtId="165" fontId="7" fillId="3" borderId="0" xfId="4" applyFont="1" applyFill="1" applyBorder="1"/>
    <xf numFmtId="166" fontId="7" fillId="3" borderId="0" xfId="4" applyNumberFormat="1" applyFont="1" applyFill="1" applyBorder="1"/>
    <xf numFmtId="165" fontId="3" fillId="3" borderId="0" xfId="4" applyFill="1" applyBorder="1"/>
    <xf numFmtId="165" fontId="3" fillId="3" borderId="50" xfId="4" applyFill="1" applyBorder="1"/>
    <xf numFmtId="165" fontId="4" fillId="3" borderId="54" xfId="4" applyFont="1" applyFill="1" applyBorder="1"/>
    <xf numFmtId="165" fontId="4" fillId="3" borderId="55" xfId="4" applyFont="1" applyFill="1" applyBorder="1" applyAlignment="1">
      <alignment horizontal="center" wrapText="1"/>
    </xf>
    <xf numFmtId="165" fontId="4" fillId="3" borderId="56" xfId="4" applyFont="1" applyFill="1" applyBorder="1" applyAlignment="1">
      <alignment horizontal="center" vertical="center"/>
    </xf>
    <xf numFmtId="165" fontId="4" fillId="3" borderId="57" xfId="4" applyFont="1" applyFill="1" applyBorder="1" applyAlignment="1">
      <alignment horizontal="center" wrapText="1"/>
    </xf>
    <xf numFmtId="165" fontId="3" fillId="3" borderId="58" xfId="4" applyFill="1" applyBorder="1" applyAlignment="1">
      <alignment horizontal="center"/>
    </xf>
    <xf numFmtId="166" fontId="8" fillId="3" borderId="59" xfId="4" applyNumberFormat="1" applyFont="1" applyFill="1" applyBorder="1" applyAlignment="1">
      <alignment horizontal="center"/>
    </xf>
    <xf numFmtId="165" fontId="3" fillId="3" borderId="60" xfId="4" applyFill="1" applyBorder="1" applyAlignment="1">
      <alignment horizontal="center"/>
    </xf>
    <xf numFmtId="165" fontId="3" fillId="3" borderId="49" xfId="4" applyFill="1" applyBorder="1" applyAlignment="1">
      <alignment horizontal="left"/>
    </xf>
    <xf numFmtId="166" fontId="8" fillId="3" borderId="61" xfId="4" applyNumberFormat="1" applyFont="1" applyFill="1" applyBorder="1" applyAlignment="1">
      <alignment horizontal="center"/>
    </xf>
    <xf numFmtId="165" fontId="3" fillId="3" borderId="51" xfId="4" applyFill="1" applyBorder="1"/>
    <xf numFmtId="165" fontId="7" fillId="3" borderId="52" xfId="4" applyFont="1" applyFill="1" applyBorder="1"/>
    <xf numFmtId="166" fontId="7" fillId="3" borderId="52" xfId="4" applyNumberFormat="1" applyFont="1" applyFill="1" applyBorder="1"/>
    <xf numFmtId="165" fontId="3" fillId="3" borderId="52" xfId="4" applyFill="1" applyBorder="1"/>
    <xf numFmtId="165" fontId="3" fillId="3" borderId="52" xfId="4" applyFill="1" applyBorder="1" applyAlignment="1">
      <alignment horizontal="center"/>
    </xf>
    <xf numFmtId="165" fontId="3" fillId="3" borderId="53" xfId="4" applyFill="1" applyBorder="1"/>
    <xf numFmtId="165" fontId="4" fillId="3" borderId="24" xfId="4" applyFont="1" applyFill="1" applyBorder="1"/>
    <xf numFmtId="165" fontId="4" fillId="3" borderId="33" xfId="4" applyFont="1" applyFill="1" applyBorder="1"/>
    <xf numFmtId="165" fontId="4" fillId="3" borderId="32" xfId="4" applyFont="1" applyFill="1" applyBorder="1"/>
    <xf numFmtId="165" fontId="4" fillId="3" borderId="32" xfId="4" applyFont="1" applyFill="1" applyBorder="1" applyAlignment="1">
      <alignment horizontal="center"/>
    </xf>
    <xf numFmtId="165" fontId="4" fillId="3" borderId="33" xfId="4" applyFont="1" applyFill="1" applyBorder="1" applyAlignment="1">
      <alignment horizontal="center"/>
    </xf>
    <xf numFmtId="165" fontId="4" fillId="3" borderId="34" xfId="4" applyFont="1" applyFill="1" applyBorder="1" applyAlignment="1">
      <alignment horizontal="center"/>
    </xf>
    <xf numFmtId="165" fontId="4" fillId="3" borderId="24" xfId="4" applyFont="1" applyFill="1" applyBorder="1" applyAlignment="1">
      <alignment horizontal="center" vertical="center"/>
    </xf>
    <xf numFmtId="165" fontId="4" fillId="3" borderId="24" xfId="4" applyFont="1" applyFill="1" applyBorder="1" applyAlignment="1">
      <alignment horizontal="center" vertical="center" wrapText="1"/>
    </xf>
    <xf numFmtId="165" fontId="3" fillId="3" borderId="17" xfId="4" applyFill="1" applyBorder="1"/>
    <xf numFmtId="167" fontId="7" fillId="3" borderId="35" xfId="4" applyNumberFormat="1" applyFont="1" applyFill="1" applyBorder="1"/>
    <xf numFmtId="165" fontId="7" fillId="3" borderId="0" xfId="4" applyFont="1" applyFill="1" applyBorder="1" applyAlignment="1">
      <alignment horizontal="right"/>
    </xf>
    <xf numFmtId="166" fontId="7" fillId="3" borderId="22" xfId="4" applyNumberFormat="1" applyFont="1" applyFill="1" applyBorder="1" applyAlignment="1">
      <alignment horizontal="center"/>
    </xf>
    <xf numFmtId="166" fontId="8" fillId="3" borderId="35" xfId="4" applyNumberFormat="1" applyFont="1" applyFill="1" applyBorder="1" applyAlignment="1">
      <alignment horizontal="center"/>
    </xf>
    <xf numFmtId="167" fontId="7" fillId="3" borderId="22" xfId="4" applyNumberFormat="1" applyFont="1" applyFill="1" applyBorder="1"/>
    <xf numFmtId="167" fontId="7" fillId="3" borderId="22" xfId="4" applyNumberFormat="1" applyFont="1" applyFill="1" applyBorder="1" applyAlignment="1">
      <alignment horizontal="right"/>
    </xf>
    <xf numFmtId="165" fontId="3" fillId="3" borderId="19" xfId="4" applyFill="1" applyBorder="1"/>
    <xf numFmtId="167" fontId="7" fillId="3" borderId="23" xfId="4" applyNumberFormat="1" applyFont="1" applyFill="1" applyBorder="1"/>
    <xf numFmtId="165" fontId="7" fillId="3" borderId="20" xfId="4" applyFont="1" applyFill="1" applyBorder="1" applyAlignment="1">
      <alignment horizontal="right"/>
    </xf>
    <xf numFmtId="166" fontId="7" fillId="3" borderId="23" xfId="4" applyNumberFormat="1" applyFont="1" applyFill="1" applyBorder="1" applyAlignment="1">
      <alignment horizontal="center"/>
    </xf>
    <xf numFmtId="165" fontId="3" fillId="3" borderId="20" xfId="4" applyFill="1" applyBorder="1"/>
    <xf numFmtId="0" fontId="20" fillId="3" borderId="14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16" fillId="3" borderId="17" xfId="0" applyFont="1" applyFill="1" applyBorder="1" applyAlignment="1">
      <alignment vertical="center"/>
    </xf>
    <xf numFmtId="0" fontId="17" fillId="3" borderId="17" xfId="0" applyFont="1" applyFill="1" applyBorder="1" applyAlignment="1">
      <alignment horizontal="left" vertical="center" indent="4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165" fontId="10" fillId="3" borderId="14" xfId="4" applyFont="1" applyFill="1" applyBorder="1"/>
    <xf numFmtId="165" fontId="7" fillId="3" borderId="15" xfId="4" applyFont="1" applyFill="1" applyBorder="1"/>
    <xf numFmtId="166" fontId="7" fillId="3" borderId="15" xfId="4" applyNumberFormat="1" applyFont="1" applyFill="1" applyBorder="1"/>
    <xf numFmtId="165" fontId="3" fillId="3" borderId="15" xfId="4" applyFill="1" applyBorder="1"/>
    <xf numFmtId="165" fontId="3" fillId="3" borderId="15" xfId="4" applyFill="1" applyBorder="1" applyAlignment="1">
      <alignment horizontal="center"/>
    </xf>
    <xf numFmtId="165" fontId="3" fillId="3" borderId="16" xfId="4" applyFill="1" applyBorder="1"/>
    <xf numFmtId="165" fontId="3" fillId="3" borderId="18" xfId="4" applyFill="1" applyBorder="1"/>
    <xf numFmtId="165" fontId="3" fillId="3" borderId="17" xfId="4" applyFill="1" applyBorder="1" applyAlignment="1">
      <alignment horizontal="left"/>
    </xf>
    <xf numFmtId="165" fontId="7" fillId="3" borderId="20" xfId="4" applyFont="1" applyFill="1" applyBorder="1"/>
    <xf numFmtId="166" fontId="7" fillId="3" borderId="20" xfId="4" applyNumberFormat="1" applyFont="1" applyFill="1" applyBorder="1"/>
    <xf numFmtId="165" fontId="3" fillId="3" borderId="21" xfId="4" applyFill="1" applyBorder="1"/>
    <xf numFmtId="165" fontId="3" fillId="3" borderId="24" xfId="4" applyFill="1" applyBorder="1"/>
    <xf numFmtId="165" fontId="3" fillId="3" borderId="39" xfId="4" applyFont="1" applyFill="1" applyBorder="1" applyAlignment="1">
      <alignment horizontal="center"/>
    </xf>
    <xf numFmtId="165" fontId="3" fillId="3" borderId="40" xfId="4" applyFont="1" applyFill="1" applyBorder="1" applyAlignment="1">
      <alignment horizontal="center"/>
    </xf>
    <xf numFmtId="165" fontId="3" fillId="3" borderId="41" xfId="4" applyFont="1" applyFill="1" applyBorder="1" applyAlignment="1">
      <alignment horizontal="center"/>
    </xf>
    <xf numFmtId="165" fontId="3" fillId="3" borderId="0" xfId="4" applyFont="1" applyFill="1" applyBorder="1" applyAlignment="1">
      <alignment horizontal="center"/>
    </xf>
    <xf numFmtId="165" fontId="3" fillId="3" borderId="24" xfId="4" applyFill="1" applyBorder="1" applyAlignment="1">
      <alignment horizontal="center" vertical="center"/>
    </xf>
    <xf numFmtId="165" fontId="3" fillId="3" borderId="24" xfId="4" applyFont="1" applyFill="1" applyBorder="1" applyAlignment="1">
      <alignment horizontal="center" vertical="center" wrapText="1"/>
    </xf>
    <xf numFmtId="165" fontId="3" fillId="3" borderId="32" xfId="4" applyFont="1" applyFill="1" applyBorder="1" applyAlignment="1">
      <alignment horizontal="center" vertical="center" wrapText="1"/>
    </xf>
    <xf numFmtId="165" fontId="3" fillId="3" borderId="33" xfId="4" applyFont="1" applyFill="1" applyBorder="1" applyAlignment="1">
      <alignment horizontal="center" vertical="center" wrapText="1"/>
    </xf>
    <xf numFmtId="165" fontId="3" fillId="3" borderId="34" xfId="4" applyFont="1" applyFill="1" applyBorder="1" applyAlignment="1">
      <alignment horizontal="center" vertical="center" wrapText="1"/>
    </xf>
    <xf numFmtId="165" fontId="3" fillId="3" borderId="0" xfId="4" applyFont="1" applyFill="1" applyBorder="1" applyAlignment="1">
      <alignment horizontal="center" vertical="center" wrapText="1"/>
    </xf>
    <xf numFmtId="165" fontId="4" fillId="4" borderId="22" xfId="4" applyFont="1" applyFill="1" applyBorder="1" applyAlignment="1">
      <alignment horizontal="right"/>
    </xf>
    <xf numFmtId="165" fontId="4" fillId="4" borderId="22" xfId="4" applyFont="1" applyFill="1" applyBorder="1" applyAlignment="1">
      <alignment horizontal="right" wrapText="1"/>
    </xf>
    <xf numFmtId="166" fontId="5" fillId="4" borderId="22" xfId="4" applyNumberFormat="1" applyFont="1" applyFill="1" applyBorder="1" applyAlignment="1">
      <alignment horizontal="center" wrapText="1"/>
    </xf>
    <xf numFmtId="165" fontId="4" fillId="4" borderId="14" xfId="4" applyNumberFormat="1" applyFont="1" applyFill="1" applyBorder="1" applyAlignment="1">
      <alignment horizontal="center"/>
    </xf>
    <xf numFmtId="0" fontId="4" fillId="4" borderId="15" xfId="4" applyNumberFormat="1" applyFont="1" applyFill="1" applyBorder="1" applyAlignment="1">
      <alignment horizontal="center"/>
    </xf>
    <xf numFmtId="0" fontId="4" fillId="4" borderId="16" xfId="4" applyNumberFormat="1" applyFont="1" applyFill="1" applyBorder="1" applyAlignment="1">
      <alignment horizontal="center"/>
    </xf>
    <xf numFmtId="165" fontId="3" fillId="3" borderId="35" xfId="4" applyFill="1" applyBorder="1"/>
    <xf numFmtId="165" fontId="7" fillId="3" borderId="22" xfId="4" applyFont="1" applyFill="1" applyBorder="1" applyAlignment="1">
      <alignment horizontal="right"/>
    </xf>
    <xf numFmtId="165" fontId="3" fillId="3" borderId="22" xfId="4" applyFill="1" applyBorder="1"/>
    <xf numFmtId="165" fontId="3" fillId="3" borderId="23" xfId="4" applyFill="1" applyBorder="1"/>
    <xf numFmtId="165" fontId="7" fillId="3" borderId="23" xfId="4" applyFont="1" applyFill="1" applyBorder="1" applyAlignment="1">
      <alignment horizontal="right"/>
    </xf>
    <xf numFmtId="167" fontId="7" fillId="3" borderId="0" xfId="4" applyNumberFormat="1" applyFont="1" applyFill="1" applyBorder="1"/>
    <xf numFmtId="166" fontId="7" fillId="3" borderId="0" xfId="4" applyNumberFormat="1" applyFont="1" applyFill="1" applyBorder="1" applyAlignment="1">
      <alignment horizontal="center"/>
    </xf>
    <xf numFmtId="165" fontId="3" fillId="3" borderId="14" xfId="4" applyFill="1" applyBorder="1"/>
    <xf numFmtId="165" fontId="7" fillId="3" borderId="18" xfId="4" applyFont="1" applyFill="1" applyBorder="1" applyAlignment="1">
      <alignment horizontal="right"/>
    </xf>
    <xf numFmtId="165" fontId="7" fillId="3" borderId="21" xfId="4" applyFont="1" applyFill="1" applyBorder="1" applyAlignment="1">
      <alignment horizontal="right"/>
    </xf>
    <xf numFmtId="166" fontId="15" fillId="3" borderId="32" xfId="4" applyNumberFormat="1" applyFont="1" applyFill="1" applyBorder="1" applyAlignment="1">
      <alignment horizontal="center"/>
    </xf>
    <xf numFmtId="166" fontId="15" fillId="3" borderId="33" xfId="4" applyNumberFormat="1" applyFont="1" applyFill="1" applyBorder="1" applyAlignment="1">
      <alignment horizontal="center"/>
    </xf>
    <xf numFmtId="166" fontId="15" fillId="3" borderId="34" xfId="4" applyNumberFormat="1" applyFont="1" applyFill="1" applyBorder="1" applyAlignment="1">
      <alignment horizontal="center"/>
    </xf>
    <xf numFmtId="166" fontId="7" fillId="3" borderId="33" xfId="4" applyNumberFormat="1" applyFont="1" applyFill="1" applyBorder="1" applyAlignment="1">
      <alignment horizontal="center"/>
    </xf>
    <xf numFmtId="165" fontId="4" fillId="3" borderId="0" xfId="4" applyFont="1" applyFill="1" applyBorder="1" applyAlignment="1">
      <alignment horizontal="right"/>
    </xf>
    <xf numFmtId="165" fontId="4" fillId="3" borderId="18" xfId="4" applyFont="1" applyFill="1" applyBorder="1" applyAlignment="1">
      <alignment horizontal="right"/>
    </xf>
  </cellXfs>
  <cellStyles count="5">
    <cellStyle name="Excel Built-in Normal" xfId="4"/>
    <cellStyle name="Heading1" xfId="3"/>
    <cellStyle name="Normal" xfId="0" builtinId="0"/>
    <cellStyle name="Result" xfId="1"/>
    <cellStyle name="Result2" xfId="2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RowColHeaders="0" tabSelected="1" workbookViewId="0">
      <selection activeCell="A15" sqref="A15"/>
    </sheetView>
  </sheetViews>
  <sheetFormatPr defaultRowHeight="12.75"/>
  <sheetData>
    <row r="1" spans="1:15" ht="23.25">
      <c r="A1" s="201" t="s">
        <v>162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</row>
    <row r="2" spans="1:15">
      <c r="A2" s="204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205"/>
    </row>
    <row r="3" spans="1:15" ht="14.25">
      <c r="A3" s="206" t="s">
        <v>161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205"/>
    </row>
    <row r="4" spans="1:15" ht="14.25">
      <c r="A4" s="206" t="s">
        <v>163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205"/>
    </row>
    <row r="5" spans="1:15" ht="14.25">
      <c r="A5" s="206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205"/>
    </row>
    <row r="6" spans="1:15" ht="14.25">
      <c r="A6" s="206" t="s">
        <v>110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205"/>
    </row>
    <row r="7" spans="1:15" ht="15">
      <c r="A7" s="207" t="s">
        <v>111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205"/>
    </row>
    <row r="8" spans="1:15" ht="15">
      <c r="A8" s="207" t="s">
        <v>112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205"/>
    </row>
    <row r="9" spans="1:15" ht="15">
      <c r="A9" s="207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205"/>
    </row>
    <row r="10" spans="1:15" ht="14.25">
      <c r="A10" s="206" t="s">
        <v>164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205"/>
    </row>
    <row r="11" spans="1:15" ht="14.25">
      <c r="A11" s="206" t="s">
        <v>165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205"/>
    </row>
    <row r="12" spans="1:15" ht="14.25">
      <c r="A12" s="206" t="s">
        <v>113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205"/>
    </row>
    <row r="13" spans="1:15" ht="13.5" thickBot="1">
      <c r="A13" s="208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10"/>
    </row>
  </sheetData>
  <pageMargins left="0.7" right="0.7" top="0.75" bottom="0.75" header="0.3" footer="0.3"/>
  <pageSetup paperSize="9" scale="9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1"/>
  <sheetViews>
    <sheetView showGridLines="0" showRowColHeaders="0" topLeftCell="A16" zoomScaleNormal="100" workbookViewId="0">
      <selection activeCell="A16" sqref="A16"/>
    </sheetView>
  </sheetViews>
  <sheetFormatPr defaultColWidth="11.7109375" defaultRowHeight="15.75"/>
  <cols>
    <col min="1" max="1" width="16.28515625" style="1" customWidth="1"/>
    <col min="2" max="2" width="15.42578125" style="1" customWidth="1"/>
    <col min="3" max="3" width="15.140625" style="1" customWidth="1"/>
    <col min="4" max="4" width="15.28515625" style="1" customWidth="1"/>
    <col min="5" max="5" width="8.7109375" style="1" customWidth="1"/>
    <col min="6" max="7" width="9.7109375" style="1" customWidth="1"/>
    <col min="8" max="8" width="8.42578125" style="1" customWidth="1"/>
    <col min="9" max="9" width="8.7109375" style="1" customWidth="1"/>
    <col min="10" max="10" width="10" style="1" customWidth="1"/>
    <col min="11" max="11" width="10" style="82" customWidth="1"/>
    <col min="12" max="12" width="9.7109375" style="1" customWidth="1"/>
    <col min="13" max="13" width="9.28515625" style="1" customWidth="1"/>
    <col min="14" max="14" width="9.140625" style="1" customWidth="1"/>
    <col min="15" max="15" width="8.7109375" style="1" customWidth="1"/>
    <col min="16" max="16" width="10" style="1" customWidth="1"/>
    <col min="17" max="59" width="11.7109375" style="1"/>
  </cols>
  <sheetData>
    <row r="1" spans="1:17" ht="17.25" hidden="1" thickTop="1" thickBot="1">
      <c r="A1" s="2"/>
      <c r="B1" s="3"/>
      <c r="C1" s="3"/>
      <c r="D1" s="3"/>
      <c r="E1" s="109" t="s">
        <v>22</v>
      </c>
      <c r="F1" s="109"/>
      <c r="G1" s="109"/>
      <c r="H1" s="110"/>
      <c r="I1" s="111" t="s">
        <v>0</v>
      </c>
      <c r="J1" s="112"/>
      <c r="K1" s="112"/>
      <c r="L1" s="113"/>
    </row>
    <row r="2" spans="1:17" ht="48.75" hidden="1" thickTop="1" thickBot="1">
      <c r="A2" s="4"/>
      <c r="B2" s="5" t="s">
        <v>1</v>
      </c>
      <c r="C2" s="5" t="s">
        <v>2</v>
      </c>
      <c r="D2" s="5" t="s">
        <v>3</v>
      </c>
      <c r="E2" s="71" t="s">
        <v>40</v>
      </c>
      <c r="F2" s="72" t="s">
        <v>41</v>
      </c>
      <c r="G2" s="72" t="s">
        <v>42</v>
      </c>
      <c r="H2" s="72" t="s">
        <v>43</v>
      </c>
      <c r="I2" s="79" t="s">
        <v>40</v>
      </c>
      <c r="J2" s="72" t="s">
        <v>41</v>
      </c>
      <c r="K2" s="72" t="s">
        <v>42</v>
      </c>
      <c r="L2" s="80" t="s">
        <v>43</v>
      </c>
    </row>
    <row r="3" spans="1:17" s="11" customFormat="1" ht="16.5" hidden="1" thickTop="1">
      <c r="A3" s="28" t="s">
        <v>4</v>
      </c>
      <c r="B3" s="29"/>
      <c r="C3" s="29"/>
      <c r="D3" s="30">
        <f>SUM(D4:D13)</f>
        <v>13100</v>
      </c>
      <c r="E3" s="47">
        <f>SUM(E4:E160)</f>
        <v>1500</v>
      </c>
      <c r="F3" s="48">
        <f>SUM(F4:F13)</f>
        <v>300</v>
      </c>
      <c r="G3" s="48">
        <f>SUM(G4:G13)</f>
        <v>200</v>
      </c>
      <c r="H3" s="48">
        <f>SUM(H4:H13)</f>
        <v>150</v>
      </c>
      <c r="I3" s="75">
        <f>SUM(I4:I160)</f>
        <v>950</v>
      </c>
      <c r="J3" s="31">
        <f>SUM(J4:J13)</f>
        <v>250</v>
      </c>
      <c r="K3" s="31">
        <f>SUM(K4:K13)</f>
        <v>200</v>
      </c>
      <c r="L3" s="97">
        <f>SUM(L4:L13)</f>
        <v>50</v>
      </c>
    </row>
    <row r="4" spans="1:17" hidden="1">
      <c r="A4" s="12">
        <v>1</v>
      </c>
      <c r="B4" s="13">
        <v>44291</v>
      </c>
      <c r="C4" s="14" t="s">
        <v>5</v>
      </c>
      <c r="D4" s="15">
        <v>50</v>
      </c>
      <c r="E4" s="50">
        <v>50</v>
      </c>
      <c r="F4" s="16">
        <f t="shared" ref="F4:F13" si="0">IF(D4&gt;=150,50,0)</f>
        <v>0</v>
      </c>
      <c r="G4" s="16">
        <f t="shared" ref="G4:G13" si="1">IF(D4&gt;=400,50,0)</f>
        <v>0</v>
      </c>
      <c r="H4" s="16">
        <f t="shared" ref="H4:H13" si="2">IF(D4&gt;=800,50,0)</f>
        <v>0</v>
      </c>
      <c r="I4" s="50">
        <f t="shared" ref="I4:I13" si="3">IF(D4&gt;=100,50,0)</f>
        <v>0</v>
      </c>
      <c r="J4" s="16">
        <f t="shared" ref="J4:J13" si="4">IF(D4&gt;=200,50,0)</f>
        <v>0</v>
      </c>
      <c r="K4" s="45">
        <f t="shared" ref="K4:K13" si="5">IF(D4&gt;=400,50,0)</f>
        <v>0</v>
      </c>
      <c r="L4" s="83">
        <f>IF(D4&gt;=800,50,0)</f>
        <v>0</v>
      </c>
    </row>
    <row r="5" spans="1:17" hidden="1">
      <c r="A5" s="12">
        <v>2</v>
      </c>
      <c r="B5" s="13">
        <v>44292</v>
      </c>
      <c r="C5" s="14" t="s">
        <v>6</v>
      </c>
      <c r="D5" s="15">
        <v>150</v>
      </c>
      <c r="E5" s="50">
        <v>50</v>
      </c>
      <c r="F5" s="16">
        <f t="shared" si="0"/>
        <v>50</v>
      </c>
      <c r="G5" s="16">
        <f t="shared" si="1"/>
        <v>0</v>
      </c>
      <c r="H5" s="16">
        <f t="shared" si="2"/>
        <v>0</v>
      </c>
      <c r="I5" s="50">
        <f t="shared" si="3"/>
        <v>50</v>
      </c>
      <c r="J5" s="16">
        <f t="shared" si="4"/>
        <v>0</v>
      </c>
      <c r="K5" s="45">
        <f t="shared" si="5"/>
        <v>0</v>
      </c>
      <c r="L5" s="83">
        <f>IF(D5&gt;=800,50,0)</f>
        <v>0</v>
      </c>
    </row>
    <row r="6" spans="1:17" hidden="1">
      <c r="A6" s="12">
        <v>3</v>
      </c>
      <c r="B6" s="13">
        <v>44296</v>
      </c>
      <c r="C6" s="14" t="s">
        <v>7</v>
      </c>
      <c r="D6" s="15">
        <v>50</v>
      </c>
      <c r="E6" s="50">
        <v>50</v>
      </c>
      <c r="F6" s="16">
        <f t="shared" si="0"/>
        <v>0</v>
      </c>
      <c r="G6" s="16">
        <f t="shared" si="1"/>
        <v>0</v>
      </c>
      <c r="H6" s="16">
        <f t="shared" si="2"/>
        <v>0</v>
      </c>
      <c r="I6" s="50">
        <f t="shared" si="3"/>
        <v>0</v>
      </c>
      <c r="J6" s="16">
        <f t="shared" si="4"/>
        <v>0</v>
      </c>
      <c r="K6" s="45">
        <f t="shared" si="5"/>
        <v>0</v>
      </c>
      <c r="L6" s="83">
        <f>IF(D6&gt;=800,50,0)</f>
        <v>0</v>
      </c>
    </row>
    <row r="7" spans="1:17" hidden="1">
      <c r="A7" s="12">
        <v>4</v>
      </c>
      <c r="B7" s="13">
        <v>44296</v>
      </c>
      <c r="C7" s="14" t="s">
        <v>8</v>
      </c>
      <c r="D7" s="15">
        <v>10000</v>
      </c>
      <c r="E7" s="50">
        <v>50</v>
      </c>
      <c r="F7" s="16">
        <f t="shared" si="0"/>
        <v>50</v>
      </c>
      <c r="G7" s="16">
        <f t="shared" si="1"/>
        <v>50</v>
      </c>
      <c r="H7" s="16">
        <f t="shared" si="2"/>
        <v>50</v>
      </c>
      <c r="I7" s="50">
        <f t="shared" si="3"/>
        <v>50</v>
      </c>
      <c r="J7" s="16">
        <f t="shared" si="4"/>
        <v>50</v>
      </c>
      <c r="K7" s="45">
        <f t="shared" si="5"/>
        <v>50</v>
      </c>
      <c r="L7" s="83">
        <f>IF(D7&gt;=800,50,0)</f>
        <v>50</v>
      </c>
    </row>
    <row r="8" spans="1:17" hidden="1">
      <c r="A8" s="12">
        <v>5</v>
      </c>
      <c r="B8" s="13">
        <v>44301</v>
      </c>
      <c r="C8" s="14" t="s">
        <v>9</v>
      </c>
      <c r="D8" s="15">
        <v>100</v>
      </c>
      <c r="E8" s="50">
        <v>50</v>
      </c>
      <c r="F8" s="16">
        <f t="shared" si="0"/>
        <v>0</v>
      </c>
      <c r="G8" s="16">
        <f t="shared" si="1"/>
        <v>0</v>
      </c>
      <c r="H8" s="16">
        <f t="shared" si="2"/>
        <v>0</v>
      </c>
      <c r="I8" s="50">
        <f t="shared" si="3"/>
        <v>50</v>
      </c>
      <c r="J8" s="16">
        <f t="shared" si="4"/>
        <v>0</v>
      </c>
      <c r="K8" s="45">
        <f t="shared" si="5"/>
        <v>0</v>
      </c>
      <c r="L8" s="57" t="s">
        <v>16</v>
      </c>
    </row>
    <row r="9" spans="1:17" hidden="1">
      <c r="A9" s="12">
        <v>6</v>
      </c>
      <c r="B9" s="13">
        <v>44306</v>
      </c>
      <c r="C9" s="14" t="s">
        <v>10</v>
      </c>
      <c r="D9" s="15">
        <v>350</v>
      </c>
      <c r="E9" s="50">
        <v>50</v>
      </c>
      <c r="F9" s="16">
        <f t="shared" si="0"/>
        <v>50</v>
      </c>
      <c r="G9" s="16">
        <f t="shared" si="1"/>
        <v>0</v>
      </c>
      <c r="H9" s="16">
        <f t="shared" si="2"/>
        <v>0</v>
      </c>
      <c r="I9" s="50">
        <f t="shared" si="3"/>
        <v>50</v>
      </c>
      <c r="J9" s="16">
        <f t="shared" si="4"/>
        <v>50</v>
      </c>
      <c r="K9" s="45">
        <f t="shared" si="5"/>
        <v>0</v>
      </c>
      <c r="L9" s="57" t="s">
        <v>16</v>
      </c>
    </row>
    <row r="10" spans="1:17" hidden="1">
      <c r="A10" s="12">
        <v>7</v>
      </c>
      <c r="B10" s="13">
        <v>44306</v>
      </c>
      <c r="C10" s="14" t="s">
        <v>11</v>
      </c>
      <c r="D10" s="15">
        <v>50</v>
      </c>
      <c r="E10" s="50">
        <v>50</v>
      </c>
      <c r="F10" s="16">
        <f t="shared" si="0"/>
        <v>0</v>
      </c>
      <c r="G10" s="16">
        <f t="shared" si="1"/>
        <v>0</v>
      </c>
      <c r="H10" s="16">
        <f t="shared" si="2"/>
        <v>0</v>
      </c>
      <c r="I10" s="50">
        <f t="shared" si="3"/>
        <v>0</v>
      </c>
      <c r="J10" s="16">
        <f t="shared" si="4"/>
        <v>0</v>
      </c>
      <c r="K10" s="45">
        <f t="shared" si="5"/>
        <v>0</v>
      </c>
      <c r="L10" s="57" t="s">
        <v>16</v>
      </c>
    </row>
    <row r="11" spans="1:17" hidden="1">
      <c r="A11" s="12">
        <v>8</v>
      </c>
      <c r="B11" s="13">
        <v>44306</v>
      </c>
      <c r="C11" s="14" t="s">
        <v>12</v>
      </c>
      <c r="D11" s="15">
        <v>900</v>
      </c>
      <c r="E11" s="50">
        <v>50</v>
      </c>
      <c r="F11" s="16">
        <f t="shared" si="0"/>
        <v>50</v>
      </c>
      <c r="G11" s="16">
        <f t="shared" si="1"/>
        <v>50</v>
      </c>
      <c r="H11" s="16">
        <f t="shared" si="2"/>
        <v>50</v>
      </c>
      <c r="I11" s="50">
        <f t="shared" si="3"/>
        <v>50</v>
      </c>
      <c r="J11" s="16">
        <f t="shared" si="4"/>
        <v>50</v>
      </c>
      <c r="K11" s="45">
        <f t="shared" si="5"/>
        <v>50</v>
      </c>
      <c r="L11" s="57" t="s">
        <v>16</v>
      </c>
    </row>
    <row r="12" spans="1:17" hidden="1">
      <c r="A12" s="12">
        <v>9</v>
      </c>
      <c r="B12" s="13">
        <v>44306</v>
      </c>
      <c r="C12" s="14" t="s">
        <v>13</v>
      </c>
      <c r="D12" s="15">
        <v>850</v>
      </c>
      <c r="E12" s="50">
        <v>50</v>
      </c>
      <c r="F12" s="16">
        <f t="shared" si="0"/>
        <v>50</v>
      </c>
      <c r="G12" s="16">
        <f t="shared" si="1"/>
        <v>50</v>
      </c>
      <c r="H12" s="16">
        <f t="shared" si="2"/>
        <v>50</v>
      </c>
      <c r="I12" s="50">
        <f t="shared" si="3"/>
        <v>50</v>
      </c>
      <c r="J12" s="16">
        <f t="shared" si="4"/>
        <v>50</v>
      </c>
      <c r="K12" s="45">
        <f t="shared" si="5"/>
        <v>50</v>
      </c>
      <c r="L12" s="57" t="s">
        <v>16</v>
      </c>
    </row>
    <row r="13" spans="1:17" ht="16.5" hidden="1" thickBot="1">
      <c r="A13" s="20">
        <v>10</v>
      </c>
      <c r="B13" s="21">
        <v>44306</v>
      </c>
      <c r="C13" s="22" t="s">
        <v>14</v>
      </c>
      <c r="D13" s="23">
        <v>600</v>
      </c>
      <c r="E13" s="52">
        <v>50</v>
      </c>
      <c r="F13" s="53">
        <f t="shared" si="0"/>
        <v>50</v>
      </c>
      <c r="G13" s="53">
        <f t="shared" si="1"/>
        <v>50</v>
      </c>
      <c r="H13" s="53">
        <f t="shared" si="2"/>
        <v>0</v>
      </c>
      <c r="I13" s="52">
        <f t="shared" si="3"/>
        <v>50</v>
      </c>
      <c r="J13" s="53">
        <f t="shared" si="4"/>
        <v>50</v>
      </c>
      <c r="K13" s="81">
        <f t="shared" si="5"/>
        <v>50</v>
      </c>
      <c r="L13" s="59" t="s">
        <v>16</v>
      </c>
    </row>
    <row r="14" spans="1:17" hidden="1">
      <c r="B14" s="26"/>
      <c r="C14" s="26"/>
      <c r="D14" s="27"/>
    </row>
    <row r="15" spans="1:17" hidden="1">
      <c r="B15" s="26"/>
      <c r="C15" s="26"/>
      <c r="D15" s="27"/>
    </row>
    <row r="16" spans="1:17" ht="21">
      <c r="A16" s="155" t="s">
        <v>71</v>
      </c>
      <c r="B16" s="156"/>
      <c r="C16" s="156"/>
      <c r="D16" s="157"/>
      <c r="E16" s="158"/>
      <c r="F16" s="158"/>
      <c r="G16" s="158"/>
      <c r="H16" s="158"/>
      <c r="I16" s="158"/>
      <c r="J16" s="158"/>
      <c r="K16" s="159"/>
      <c r="L16" s="158"/>
      <c r="M16" s="158"/>
      <c r="N16" s="158"/>
      <c r="O16" s="158"/>
      <c r="P16" s="158"/>
      <c r="Q16" s="160"/>
    </row>
    <row r="17" spans="1:17" ht="16.5" thickBot="1">
      <c r="A17" s="161"/>
      <c r="B17" s="162"/>
      <c r="C17" s="162"/>
      <c r="D17" s="163"/>
      <c r="E17" s="164"/>
      <c r="F17" s="164"/>
      <c r="G17" s="164"/>
      <c r="H17" s="164"/>
      <c r="I17" s="164"/>
      <c r="J17" s="164"/>
      <c r="K17" s="138"/>
      <c r="L17" s="164"/>
      <c r="M17" s="164"/>
      <c r="N17" s="164"/>
      <c r="O17" s="164"/>
      <c r="P17" s="164"/>
      <c r="Q17" s="165"/>
    </row>
    <row r="18" spans="1:17" ht="16.5" thickBot="1">
      <c r="A18" s="166"/>
      <c r="B18" s="120"/>
      <c r="C18" s="120"/>
      <c r="D18" s="120"/>
      <c r="E18" s="121" t="s">
        <v>22</v>
      </c>
      <c r="F18" s="121"/>
      <c r="G18" s="121"/>
      <c r="H18" s="122"/>
      <c r="I18" s="123" t="s">
        <v>0</v>
      </c>
      <c r="J18" s="121"/>
      <c r="K18" s="121"/>
      <c r="L18" s="122"/>
      <c r="M18" s="123" t="s">
        <v>23</v>
      </c>
      <c r="N18" s="121"/>
      <c r="O18" s="121"/>
      <c r="P18" s="124"/>
      <c r="Q18" s="167" t="s">
        <v>77</v>
      </c>
    </row>
    <row r="19" spans="1:17" ht="64.5" thickTop="1" thickBot="1">
      <c r="A19" s="168"/>
      <c r="B19" s="126" t="s">
        <v>1</v>
      </c>
      <c r="C19" s="126" t="s">
        <v>2</v>
      </c>
      <c r="D19" s="126" t="s">
        <v>3</v>
      </c>
      <c r="E19" s="127" t="s">
        <v>40</v>
      </c>
      <c r="F19" s="128" t="s">
        <v>41</v>
      </c>
      <c r="G19" s="128" t="s">
        <v>42</v>
      </c>
      <c r="H19" s="128" t="s">
        <v>43</v>
      </c>
      <c r="I19" s="129" t="s">
        <v>40</v>
      </c>
      <c r="J19" s="128" t="s">
        <v>41</v>
      </c>
      <c r="K19" s="128" t="s">
        <v>42</v>
      </c>
      <c r="L19" s="128" t="s">
        <v>43</v>
      </c>
      <c r="M19" s="127" t="s">
        <v>40</v>
      </c>
      <c r="N19" s="128" t="s">
        <v>41</v>
      </c>
      <c r="O19" s="128" t="s">
        <v>42</v>
      </c>
      <c r="P19" s="130" t="s">
        <v>43</v>
      </c>
      <c r="Q19" s="169"/>
    </row>
    <row r="20" spans="1:17">
      <c r="A20" s="170" t="s">
        <v>45</v>
      </c>
      <c r="B20" s="132">
        <v>44597</v>
      </c>
      <c r="C20" s="133" t="s">
        <v>5</v>
      </c>
      <c r="D20" s="134">
        <v>50</v>
      </c>
      <c r="E20" s="135">
        <f t="shared" ref="E20:E29" si="6">IF(D20&gt;=50,50,0)</f>
        <v>50</v>
      </c>
      <c r="F20" s="136">
        <f t="shared" ref="F20:F29" si="7">IF(D20&gt;=150,50,0)</f>
        <v>0</v>
      </c>
      <c r="G20" s="136">
        <f t="shared" ref="G20:G29" si="8">IF(D20&gt;=400,50,0)</f>
        <v>0</v>
      </c>
      <c r="H20" s="137">
        <f t="shared" ref="H20:H29" si="9">IF(D20&gt;=800,50,0)</f>
        <v>0</v>
      </c>
      <c r="I20" s="135">
        <f t="shared" ref="I20:I29" si="10">IF(D20&gt;SUM(E20:H20),50,0)</f>
        <v>0</v>
      </c>
      <c r="J20" s="136">
        <f t="shared" ref="J20:J29" si="11">IF((D20&gt;=150)*AND(D20&gt;SUM(E20:I20)),50,0)</f>
        <v>0</v>
      </c>
      <c r="K20" s="138">
        <f t="shared" ref="K20:K29" si="12">IF(D20&gt;=400,50,0)</f>
        <v>0</v>
      </c>
      <c r="L20" s="139">
        <f t="shared" ref="L20:L29" si="13">IF(D20&gt;=800,50,0)</f>
        <v>0</v>
      </c>
      <c r="M20" s="135">
        <f t="shared" ref="M20:M29" si="14">IF(D20&gt;(SUM(E20:L20)),50,0)</f>
        <v>0</v>
      </c>
      <c r="N20" s="136">
        <f t="shared" ref="N20:N29" si="15">IF((D20&gt;=150)*AND(D20&gt;SUM(E20:M20)),50,0)</f>
        <v>0</v>
      </c>
      <c r="O20" s="136">
        <f t="shared" ref="O20:O29" si="16">IF((D20&gt;=400)*AND(D20&gt;SUM(E20:N20)),50,0)</f>
        <v>0</v>
      </c>
      <c r="P20" s="138">
        <f t="shared" ref="P20:P23" si="17">IF(D20&gt;=800,50,0)</f>
        <v>0</v>
      </c>
      <c r="Q20" s="171">
        <f>SUM(E20:P20)</f>
        <v>50</v>
      </c>
    </row>
    <row r="21" spans="1:17">
      <c r="A21" s="170" t="s">
        <v>46</v>
      </c>
      <c r="B21" s="132">
        <v>44598</v>
      </c>
      <c r="C21" s="133" t="s">
        <v>6</v>
      </c>
      <c r="D21" s="134">
        <v>100</v>
      </c>
      <c r="E21" s="135">
        <f t="shared" si="6"/>
        <v>50</v>
      </c>
      <c r="F21" s="136">
        <f t="shared" si="7"/>
        <v>0</v>
      </c>
      <c r="G21" s="136">
        <f t="shared" si="8"/>
        <v>0</v>
      </c>
      <c r="H21" s="137">
        <f t="shared" si="9"/>
        <v>0</v>
      </c>
      <c r="I21" s="135">
        <f t="shared" si="10"/>
        <v>50</v>
      </c>
      <c r="J21" s="136">
        <f t="shared" si="11"/>
        <v>0</v>
      </c>
      <c r="K21" s="138">
        <f t="shared" si="12"/>
        <v>0</v>
      </c>
      <c r="L21" s="139">
        <f t="shared" si="13"/>
        <v>0</v>
      </c>
      <c r="M21" s="135">
        <f t="shared" si="14"/>
        <v>0</v>
      </c>
      <c r="N21" s="136">
        <f t="shared" si="15"/>
        <v>0</v>
      </c>
      <c r="O21" s="136">
        <f t="shared" si="16"/>
        <v>0</v>
      </c>
      <c r="P21" s="138">
        <f t="shared" si="17"/>
        <v>0</v>
      </c>
      <c r="Q21" s="171">
        <f t="shared" ref="Q21:Q30" si="18">SUM(E21:P21)</f>
        <v>100</v>
      </c>
    </row>
    <row r="22" spans="1:17">
      <c r="A22" s="170" t="s">
        <v>47</v>
      </c>
      <c r="B22" s="132">
        <v>44602</v>
      </c>
      <c r="C22" s="133" t="s">
        <v>7</v>
      </c>
      <c r="D22" s="134">
        <v>50</v>
      </c>
      <c r="E22" s="135">
        <f t="shared" si="6"/>
        <v>50</v>
      </c>
      <c r="F22" s="136">
        <f t="shared" si="7"/>
        <v>0</v>
      </c>
      <c r="G22" s="136">
        <f t="shared" si="8"/>
        <v>0</v>
      </c>
      <c r="H22" s="137">
        <f t="shared" si="9"/>
        <v>0</v>
      </c>
      <c r="I22" s="135">
        <f t="shared" si="10"/>
        <v>0</v>
      </c>
      <c r="J22" s="136">
        <f t="shared" si="11"/>
        <v>0</v>
      </c>
      <c r="K22" s="138">
        <f t="shared" si="12"/>
        <v>0</v>
      </c>
      <c r="L22" s="139">
        <f t="shared" si="13"/>
        <v>0</v>
      </c>
      <c r="M22" s="135">
        <f t="shared" si="14"/>
        <v>0</v>
      </c>
      <c r="N22" s="136">
        <f t="shared" si="15"/>
        <v>0</v>
      </c>
      <c r="O22" s="136">
        <f t="shared" si="16"/>
        <v>0</v>
      </c>
      <c r="P22" s="138">
        <f t="shared" si="17"/>
        <v>0</v>
      </c>
      <c r="Q22" s="171">
        <f t="shared" si="18"/>
        <v>50</v>
      </c>
    </row>
    <row r="23" spans="1:17">
      <c r="A23" s="170" t="s">
        <v>48</v>
      </c>
      <c r="B23" s="132">
        <v>44602</v>
      </c>
      <c r="C23" s="133" t="s">
        <v>8</v>
      </c>
      <c r="D23" s="134">
        <v>1000</v>
      </c>
      <c r="E23" s="135">
        <f t="shared" si="6"/>
        <v>50</v>
      </c>
      <c r="F23" s="136">
        <f t="shared" si="7"/>
        <v>50</v>
      </c>
      <c r="G23" s="136">
        <f t="shared" si="8"/>
        <v>50</v>
      </c>
      <c r="H23" s="137">
        <f t="shared" si="9"/>
        <v>50</v>
      </c>
      <c r="I23" s="135">
        <f t="shared" si="10"/>
        <v>50</v>
      </c>
      <c r="J23" s="136">
        <f t="shared" si="11"/>
        <v>50</v>
      </c>
      <c r="K23" s="138">
        <f t="shared" si="12"/>
        <v>50</v>
      </c>
      <c r="L23" s="139">
        <f t="shared" si="13"/>
        <v>50</v>
      </c>
      <c r="M23" s="135">
        <f t="shared" si="14"/>
        <v>50</v>
      </c>
      <c r="N23" s="136">
        <f t="shared" si="15"/>
        <v>50</v>
      </c>
      <c r="O23" s="136">
        <f t="shared" si="16"/>
        <v>50</v>
      </c>
      <c r="P23" s="138">
        <f t="shared" si="17"/>
        <v>50</v>
      </c>
      <c r="Q23" s="171">
        <f t="shared" si="18"/>
        <v>600</v>
      </c>
    </row>
    <row r="24" spans="1:17">
      <c r="A24" s="170" t="s">
        <v>49</v>
      </c>
      <c r="B24" s="132">
        <v>44607</v>
      </c>
      <c r="C24" s="133" t="s">
        <v>9</v>
      </c>
      <c r="D24" s="134">
        <v>50</v>
      </c>
      <c r="E24" s="135">
        <f t="shared" si="6"/>
        <v>50</v>
      </c>
      <c r="F24" s="136">
        <f t="shared" si="7"/>
        <v>0</v>
      </c>
      <c r="G24" s="136">
        <f t="shared" si="8"/>
        <v>0</v>
      </c>
      <c r="H24" s="137">
        <f t="shared" si="9"/>
        <v>0</v>
      </c>
      <c r="I24" s="135">
        <f t="shared" si="10"/>
        <v>0</v>
      </c>
      <c r="J24" s="136">
        <f t="shared" si="11"/>
        <v>0</v>
      </c>
      <c r="K24" s="138">
        <f t="shared" si="12"/>
        <v>0</v>
      </c>
      <c r="L24" s="139">
        <f t="shared" si="13"/>
        <v>0</v>
      </c>
      <c r="M24" s="135">
        <f t="shared" si="14"/>
        <v>0</v>
      </c>
      <c r="N24" s="136">
        <f t="shared" si="15"/>
        <v>0</v>
      </c>
      <c r="O24" s="136">
        <f t="shared" si="16"/>
        <v>0</v>
      </c>
      <c r="P24" s="138"/>
      <c r="Q24" s="171">
        <f t="shared" si="18"/>
        <v>50</v>
      </c>
    </row>
    <row r="25" spans="1:17">
      <c r="A25" s="170" t="s">
        <v>50</v>
      </c>
      <c r="B25" s="132">
        <v>44612</v>
      </c>
      <c r="C25" s="133" t="s">
        <v>10</v>
      </c>
      <c r="D25" s="134">
        <v>50</v>
      </c>
      <c r="E25" s="135">
        <f t="shared" si="6"/>
        <v>50</v>
      </c>
      <c r="F25" s="136">
        <f t="shared" si="7"/>
        <v>0</v>
      </c>
      <c r="G25" s="136">
        <f t="shared" si="8"/>
        <v>0</v>
      </c>
      <c r="H25" s="137">
        <f t="shared" si="9"/>
        <v>0</v>
      </c>
      <c r="I25" s="135">
        <f t="shared" si="10"/>
        <v>0</v>
      </c>
      <c r="J25" s="136">
        <f t="shared" si="11"/>
        <v>0</v>
      </c>
      <c r="K25" s="138">
        <f t="shared" si="12"/>
        <v>0</v>
      </c>
      <c r="L25" s="139">
        <f t="shared" si="13"/>
        <v>0</v>
      </c>
      <c r="M25" s="135">
        <f t="shared" si="14"/>
        <v>0</v>
      </c>
      <c r="N25" s="136">
        <f t="shared" si="15"/>
        <v>0</v>
      </c>
      <c r="O25" s="136">
        <f t="shared" si="16"/>
        <v>0</v>
      </c>
      <c r="P25" s="138"/>
      <c r="Q25" s="171">
        <f t="shared" si="18"/>
        <v>50</v>
      </c>
    </row>
    <row r="26" spans="1:17">
      <c r="A26" s="170" t="s">
        <v>51</v>
      </c>
      <c r="B26" s="132">
        <v>44612</v>
      </c>
      <c r="C26" s="133" t="s">
        <v>11</v>
      </c>
      <c r="D26" s="134">
        <v>400</v>
      </c>
      <c r="E26" s="135">
        <f t="shared" si="6"/>
        <v>50</v>
      </c>
      <c r="F26" s="136">
        <f t="shared" si="7"/>
        <v>50</v>
      </c>
      <c r="G26" s="136">
        <f t="shared" si="8"/>
        <v>50</v>
      </c>
      <c r="H26" s="137">
        <f t="shared" si="9"/>
        <v>0</v>
      </c>
      <c r="I26" s="135">
        <f t="shared" si="10"/>
        <v>50</v>
      </c>
      <c r="J26" s="136">
        <f t="shared" si="11"/>
        <v>50</v>
      </c>
      <c r="K26" s="138">
        <f t="shared" si="12"/>
        <v>50</v>
      </c>
      <c r="L26" s="139">
        <f t="shared" si="13"/>
        <v>0</v>
      </c>
      <c r="M26" s="135">
        <f t="shared" si="14"/>
        <v>50</v>
      </c>
      <c r="N26" s="136">
        <f t="shared" si="15"/>
        <v>50</v>
      </c>
      <c r="O26" s="136">
        <f t="shared" si="16"/>
        <v>0</v>
      </c>
      <c r="P26" s="138"/>
      <c r="Q26" s="171">
        <f t="shared" si="18"/>
        <v>400</v>
      </c>
    </row>
    <row r="27" spans="1:17">
      <c r="A27" s="170" t="s">
        <v>52</v>
      </c>
      <c r="B27" s="132">
        <v>44612</v>
      </c>
      <c r="C27" s="133" t="s">
        <v>12</v>
      </c>
      <c r="D27" s="134">
        <v>500</v>
      </c>
      <c r="E27" s="135">
        <f t="shared" si="6"/>
        <v>50</v>
      </c>
      <c r="F27" s="136">
        <f t="shared" si="7"/>
        <v>50</v>
      </c>
      <c r="G27" s="136">
        <f t="shared" si="8"/>
        <v>50</v>
      </c>
      <c r="H27" s="137">
        <f t="shared" si="9"/>
        <v>0</v>
      </c>
      <c r="I27" s="135">
        <f t="shared" si="10"/>
        <v>50</v>
      </c>
      <c r="J27" s="136">
        <f t="shared" si="11"/>
        <v>50</v>
      </c>
      <c r="K27" s="138">
        <f t="shared" si="12"/>
        <v>50</v>
      </c>
      <c r="L27" s="139">
        <f t="shared" si="13"/>
        <v>0</v>
      </c>
      <c r="M27" s="135">
        <f t="shared" si="14"/>
        <v>50</v>
      </c>
      <c r="N27" s="136">
        <f t="shared" si="15"/>
        <v>50</v>
      </c>
      <c r="O27" s="136">
        <f t="shared" si="16"/>
        <v>50</v>
      </c>
      <c r="P27" s="138"/>
      <c r="Q27" s="171">
        <f t="shared" si="18"/>
        <v>450</v>
      </c>
    </row>
    <row r="28" spans="1:17">
      <c r="A28" s="170" t="s">
        <v>53</v>
      </c>
      <c r="B28" s="132">
        <v>44612</v>
      </c>
      <c r="C28" s="133" t="s">
        <v>13</v>
      </c>
      <c r="D28" s="134">
        <v>150</v>
      </c>
      <c r="E28" s="135">
        <f t="shared" si="6"/>
        <v>50</v>
      </c>
      <c r="F28" s="136">
        <f t="shared" si="7"/>
        <v>50</v>
      </c>
      <c r="G28" s="136">
        <f t="shared" si="8"/>
        <v>0</v>
      </c>
      <c r="H28" s="137">
        <f t="shared" si="9"/>
        <v>0</v>
      </c>
      <c r="I28" s="135">
        <f t="shared" si="10"/>
        <v>50</v>
      </c>
      <c r="J28" s="136">
        <f t="shared" si="11"/>
        <v>0</v>
      </c>
      <c r="K28" s="138">
        <f t="shared" si="12"/>
        <v>0</v>
      </c>
      <c r="L28" s="139">
        <f t="shared" si="13"/>
        <v>0</v>
      </c>
      <c r="M28" s="135">
        <f t="shared" si="14"/>
        <v>0</v>
      </c>
      <c r="N28" s="136">
        <f t="shared" si="15"/>
        <v>0</v>
      </c>
      <c r="O28" s="136">
        <f t="shared" si="16"/>
        <v>0</v>
      </c>
      <c r="P28" s="138"/>
      <c r="Q28" s="171">
        <f t="shared" si="18"/>
        <v>150</v>
      </c>
    </row>
    <row r="29" spans="1:17" ht="16.5" thickBot="1">
      <c r="A29" s="172" t="s">
        <v>54</v>
      </c>
      <c r="B29" s="141">
        <v>44612</v>
      </c>
      <c r="C29" s="142" t="s">
        <v>14</v>
      </c>
      <c r="D29" s="134">
        <v>100</v>
      </c>
      <c r="E29" s="143">
        <f t="shared" si="6"/>
        <v>50</v>
      </c>
      <c r="F29" s="144">
        <f t="shared" si="7"/>
        <v>0</v>
      </c>
      <c r="G29" s="144">
        <f t="shared" si="8"/>
        <v>0</v>
      </c>
      <c r="H29" s="145">
        <f t="shared" si="9"/>
        <v>0</v>
      </c>
      <c r="I29" s="143">
        <f t="shared" si="10"/>
        <v>50</v>
      </c>
      <c r="J29" s="144">
        <f t="shared" si="11"/>
        <v>0</v>
      </c>
      <c r="K29" s="146">
        <f t="shared" si="12"/>
        <v>0</v>
      </c>
      <c r="L29" s="147">
        <f t="shared" si="13"/>
        <v>0</v>
      </c>
      <c r="M29" s="143">
        <f t="shared" si="14"/>
        <v>0</v>
      </c>
      <c r="N29" s="144">
        <f t="shared" si="15"/>
        <v>0</v>
      </c>
      <c r="O29" s="144">
        <f t="shared" si="16"/>
        <v>0</v>
      </c>
      <c r="P29" s="146"/>
      <c r="Q29" s="171">
        <f t="shared" si="18"/>
        <v>100</v>
      </c>
    </row>
    <row r="30" spans="1:17" ht="16.5" thickBot="1">
      <c r="A30" s="173" t="s">
        <v>16</v>
      </c>
      <c r="B30" s="162"/>
      <c r="C30" s="162"/>
      <c r="D30" s="148">
        <f>SUM(D20:D29)</f>
        <v>2450</v>
      </c>
      <c r="E30" s="149">
        <f>SUM(E20:E29)</f>
        <v>500</v>
      </c>
      <c r="F30" s="150">
        <f t="shared" ref="F30:P30" si="19">SUM(F20:F29)</f>
        <v>200</v>
      </c>
      <c r="G30" s="150">
        <f t="shared" si="19"/>
        <v>150</v>
      </c>
      <c r="H30" s="150">
        <f t="shared" si="19"/>
        <v>50</v>
      </c>
      <c r="I30" s="149">
        <f t="shared" si="19"/>
        <v>300</v>
      </c>
      <c r="J30" s="150">
        <f t="shared" si="19"/>
        <v>150</v>
      </c>
      <c r="K30" s="150">
        <f t="shared" si="19"/>
        <v>150</v>
      </c>
      <c r="L30" s="151">
        <f t="shared" si="19"/>
        <v>50</v>
      </c>
      <c r="M30" s="150">
        <f t="shared" si="19"/>
        <v>150</v>
      </c>
      <c r="N30" s="150">
        <f t="shared" si="19"/>
        <v>150</v>
      </c>
      <c r="O30" s="150">
        <f t="shared" si="19"/>
        <v>100</v>
      </c>
      <c r="P30" s="151">
        <f t="shared" si="19"/>
        <v>50</v>
      </c>
      <c r="Q30" s="174">
        <f t="shared" si="18"/>
        <v>2000</v>
      </c>
    </row>
    <row r="31" spans="1:17" ht="16.5" thickBot="1">
      <c r="A31" s="161"/>
      <c r="B31" s="162"/>
      <c r="C31" s="162"/>
      <c r="D31" s="163"/>
      <c r="E31" s="153" t="s">
        <v>74</v>
      </c>
      <c r="F31" s="154"/>
      <c r="G31" s="154"/>
      <c r="H31" s="151">
        <f>SUM(E30:H30)</f>
        <v>900</v>
      </c>
      <c r="I31" s="153" t="s">
        <v>75</v>
      </c>
      <c r="J31" s="154"/>
      <c r="K31" s="154"/>
      <c r="L31" s="151">
        <f>SUM(I30:L30)</f>
        <v>650</v>
      </c>
      <c r="M31" s="153" t="s">
        <v>76</v>
      </c>
      <c r="N31" s="154"/>
      <c r="O31" s="154"/>
      <c r="P31" s="151">
        <f>SUM(M30:P30)</f>
        <v>450</v>
      </c>
      <c r="Q31" s="165"/>
    </row>
    <row r="32" spans="1:17" ht="16.5" thickBot="1">
      <c r="A32" s="161"/>
      <c r="B32" s="162"/>
      <c r="C32" s="162"/>
      <c r="D32" s="163"/>
      <c r="E32" s="153" t="s">
        <v>80</v>
      </c>
      <c r="F32" s="154"/>
      <c r="G32" s="154"/>
      <c r="H32" s="151">
        <f>H31</f>
        <v>900</v>
      </c>
      <c r="I32" s="153" t="s">
        <v>79</v>
      </c>
      <c r="J32" s="154"/>
      <c r="K32" s="154"/>
      <c r="L32" s="151">
        <f>H31+L31</f>
        <v>1550</v>
      </c>
      <c r="M32" s="153" t="s">
        <v>80</v>
      </c>
      <c r="N32" s="154"/>
      <c r="O32" s="154"/>
      <c r="P32" s="151">
        <f>L32+P31</f>
        <v>2000</v>
      </c>
      <c r="Q32" s="165"/>
    </row>
    <row r="33" spans="1:17" ht="16.5" thickBot="1">
      <c r="A33" s="161"/>
      <c r="B33" s="162"/>
      <c r="C33" s="162"/>
      <c r="D33" s="163"/>
      <c r="E33" s="153" t="s">
        <v>78</v>
      </c>
      <c r="F33" s="154"/>
      <c r="G33" s="154"/>
      <c r="H33" s="151">
        <f>2000-H31</f>
        <v>1100</v>
      </c>
      <c r="I33" s="153" t="s">
        <v>78</v>
      </c>
      <c r="J33" s="154"/>
      <c r="K33" s="154"/>
      <c r="L33" s="151">
        <f>2000-H31-L31</f>
        <v>450</v>
      </c>
      <c r="M33" s="153" t="s">
        <v>78</v>
      </c>
      <c r="N33" s="154"/>
      <c r="O33" s="154"/>
      <c r="P33" s="151">
        <f>2000-H31-L31-P31</f>
        <v>0</v>
      </c>
      <c r="Q33" s="165"/>
    </row>
    <row r="34" spans="1:17">
      <c r="A34" s="175"/>
      <c r="B34" s="176"/>
      <c r="C34" s="176"/>
      <c r="D34" s="177"/>
      <c r="E34" s="178"/>
      <c r="F34" s="178"/>
      <c r="G34" s="178"/>
      <c r="H34" s="178"/>
      <c r="I34" s="178"/>
      <c r="J34" s="178"/>
      <c r="K34" s="179"/>
      <c r="L34" s="178"/>
      <c r="M34" s="178"/>
      <c r="N34" s="178"/>
      <c r="O34" s="178"/>
      <c r="P34" s="178"/>
      <c r="Q34" s="180"/>
    </row>
    <row r="35" spans="1:17">
      <c r="A35" s="102" t="s">
        <v>108</v>
      </c>
      <c r="B35" s="26"/>
      <c r="C35" s="26"/>
      <c r="D35" s="27"/>
    </row>
    <row r="36" spans="1:17">
      <c r="A36" s="102"/>
      <c r="B36" s="26"/>
      <c r="C36" s="26"/>
      <c r="D36" s="27"/>
    </row>
    <row r="37" spans="1:17">
      <c r="A37" s="103" t="s">
        <v>147</v>
      </c>
      <c r="B37" s="26"/>
      <c r="C37" s="26"/>
      <c r="D37" s="27"/>
    </row>
    <row r="38" spans="1:17">
      <c r="A38" s="103" t="s">
        <v>117</v>
      </c>
      <c r="B38" s="26"/>
      <c r="C38" s="26"/>
      <c r="D38" s="27"/>
    </row>
    <row r="39" spans="1:17">
      <c r="A39" s="103" t="s">
        <v>116</v>
      </c>
      <c r="B39" s="26"/>
      <c r="C39" s="26"/>
      <c r="D39" s="27"/>
    </row>
    <row r="40" spans="1:17">
      <c r="A40" s="103"/>
      <c r="B40" s="26"/>
      <c r="C40" s="26"/>
      <c r="D40" s="27"/>
    </row>
    <row r="41" spans="1:17">
      <c r="A41" s="103" t="s">
        <v>114</v>
      </c>
      <c r="B41" s="26"/>
      <c r="C41" s="26"/>
      <c r="D41" s="27"/>
    </row>
    <row r="42" spans="1:17">
      <c r="A42" s="103" t="s">
        <v>115</v>
      </c>
      <c r="B42" s="26"/>
      <c r="C42" s="26"/>
      <c r="D42" s="27"/>
    </row>
    <row r="43" spans="1:17">
      <c r="A43" s="103" t="s">
        <v>118</v>
      </c>
      <c r="B43" s="26"/>
      <c r="C43" s="26"/>
      <c r="D43" s="27"/>
    </row>
    <row r="44" spans="1:17">
      <c r="A44" s="103" t="s">
        <v>119</v>
      </c>
      <c r="B44" s="26"/>
      <c r="C44" s="26"/>
      <c r="D44" s="27"/>
    </row>
    <row r="45" spans="1:17">
      <c r="A45" s="103"/>
      <c r="B45" s="26"/>
      <c r="C45" s="26"/>
      <c r="D45" s="27"/>
    </row>
    <row r="46" spans="1:17">
      <c r="A46" s="103" t="s">
        <v>81</v>
      </c>
      <c r="B46" s="26"/>
      <c r="C46" s="26"/>
      <c r="D46" s="27"/>
    </row>
    <row r="47" spans="1:17">
      <c r="A47" s="98"/>
      <c r="B47" s="26"/>
      <c r="C47" s="26"/>
      <c r="D47" s="27"/>
    </row>
    <row r="48" spans="1:17">
      <c r="A48" s="99" t="s">
        <v>22</v>
      </c>
      <c r="B48" s="26"/>
      <c r="C48" s="26"/>
      <c r="D48" s="27"/>
    </row>
    <row r="49" spans="1:4">
      <c r="A49" s="103" t="s">
        <v>82</v>
      </c>
      <c r="B49" s="26"/>
      <c r="C49" s="26"/>
      <c r="D49" s="27"/>
    </row>
    <row r="50" spans="1:4">
      <c r="A50" s="103" t="s">
        <v>83</v>
      </c>
      <c r="B50" s="26"/>
      <c r="C50" s="26"/>
      <c r="D50" s="27"/>
    </row>
    <row r="51" spans="1:4">
      <c r="A51" s="103" t="s">
        <v>84</v>
      </c>
      <c r="B51" s="26"/>
      <c r="C51" s="26"/>
      <c r="D51" s="27"/>
    </row>
    <row r="52" spans="1:4">
      <c r="A52" s="103" t="s">
        <v>85</v>
      </c>
      <c r="B52" s="26"/>
      <c r="C52" s="26"/>
      <c r="D52" s="27"/>
    </row>
    <row r="53" spans="1:4">
      <c r="A53" s="98"/>
      <c r="B53" s="26"/>
      <c r="C53" s="26"/>
      <c r="D53" s="27"/>
    </row>
    <row r="54" spans="1:4">
      <c r="A54" s="103" t="s">
        <v>120</v>
      </c>
      <c r="B54" s="26"/>
      <c r="C54" s="26"/>
      <c r="D54" s="27"/>
    </row>
    <row r="55" spans="1:4">
      <c r="A55" s="103" t="s">
        <v>87</v>
      </c>
      <c r="B55" s="26"/>
      <c r="C55" s="26"/>
      <c r="D55" s="27"/>
    </row>
    <row r="56" spans="1:4">
      <c r="A56" s="103" t="s">
        <v>107</v>
      </c>
      <c r="B56" s="26"/>
      <c r="C56" s="26"/>
      <c r="D56" s="27"/>
    </row>
    <row r="57" spans="1:4">
      <c r="A57" s="103" t="s">
        <v>88</v>
      </c>
      <c r="B57" s="26"/>
      <c r="C57" s="26"/>
      <c r="D57" s="27"/>
    </row>
    <row r="58" spans="1:4">
      <c r="A58" s="103" t="s">
        <v>89</v>
      </c>
      <c r="B58" s="26"/>
      <c r="C58" s="26"/>
      <c r="D58" s="27"/>
    </row>
    <row r="59" spans="1:4">
      <c r="A59" s="103" t="s">
        <v>148</v>
      </c>
      <c r="B59" s="26"/>
      <c r="C59" s="26"/>
      <c r="D59" s="27"/>
    </row>
    <row r="60" spans="1:4">
      <c r="A60" s="103"/>
      <c r="B60" s="26"/>
      <c r="C60" s="26"/>
      <c r="D60" s="27"/>
    </row>
    <row r="61" spans="1:4">
      <c r="A61" s="105" t="s">
        <v>121</v>
      </c>
      <c r="B61" s="26"/>
      <c r="C61" s="26"/>
      <c r="D61" s="27"/>
    </row>
    <row r="62" spans="1:4">
      <c r="A62" s="103" t="s">
        <v>91</v>
      </c>
      <c r="B62" s="26"/>
      <c r="C62" s="26"/>
      <c r="D62" s="27"/>
    </row>
    <row r="63" spans="1:4">
      <c r="A63" s="103" t="s">
        <v>149</v>
      </c>
      <c r="B63" s="26"/>
      <c r="C63" s="26"/>
      <c r="D63" s="27"/>
    </row>
    <row r="64" spans="1:4">
      <c r="A64" s="103" t="s">
        <v>93</v>
      </c>
      <c r="B64" s="26"/>
      <c r="C64" s="26"/>
      <c r="D64" s="27"/>
    </row>
    <row r="65" spans="1:4">
      <c r="A65" s="103" t="s">
        <v>85</v>
      </c>
      <c r="B65" s="26"/>
      <c r="C65" s="26"/>
      <c r="D65" s="27"/>
    </row>
    <row r="66" spans="1:4">
      <c r="A66" s="103"/>
      <c r="B66" s="26"/>
      <c r="C66" s="26"/>
      <c r="D66" s="27"/>
    </row>
    <row r="67" spans="1:4">
      <c r="A67" s="105" t="s">
        <v>124</v>
      </c>
      <c r="B67" s="26"/>
      <c r="C67" s="26"/>
      <c r="D67" s="27"/>
    </row>
    <row r="68" spans="1:4">
      <c r="A68" s="103" t="s">
        <v>95</v>
      </c>
      <c r="B68" s="26"/>
      <c r="C68" s="26"/>
      <c r="D68" s="27"/>
    </row>
    <row r="69" spans="1:4">
      <c r="A69" s="103" t="s">
        <v>96</v>
      </c>
      <c r="B69" s="26"/>
      <c r="C69" s="26"/>
      <c r="D69" s="27"/>
    </row>
    <row r="70" spans="1:4">
      <c r="A70" s="103" t="s">
        <v>97</v>
      </c>
      <c r="B70" s="26"/>
      <c r="C70" s="26"/>
      <c r="D70" s="27"/>
    </row>
    <row r="71" spans="1:4">
      <c r="A71" s="103" t="s">
        <v>98</v>
      </c>
      <c r="B71" s="26"/>
      <c r="C71" s="26"/>
      <c r="D71" s="27"/>
    </row>
    <row r="72" spans="1:4">
      <c r="A72" s="103" t="s">
        <v>150</v>
      </c>
      <c r="B72" s="26"/>
      <c r="C72" s="26"/>
      <c r="D72" s="27"/>
    </row>
    <row r="73" spans="1:4">
      <c r="A73" s="103" t="s">
        <v>151</v>
      </c>
      <c r="B73" s="26"/>
      <c r="C73" s="26"/>
      <c r="D73" s="27"/>
    </row>
    <row r="74" spans="1:4">
      <c r="A74" s="104"/>
      <c r="B74" s="26"/>
      <c r="C74" s="26"/>
      <c r="D74" s="27"/>
    </row>
    <row r="75" spans="1:4">
      <c r="A75" s="105" t="s">
        <v>122</v>
      </c>
      <c r="B75" s="26"/>
      <c r="C75" s="26"/>
      <c r="D75" s="27"/>
    </row>
    <row r="76" spans="1:4">
      <c r="A76" s="103" t="s">
        <v>100</v>
      </c>
      <c r="B76" s="26"/>
      <c r="C76" s="26"/>
      <c r="D76" s="27"/>
    </row>
    <row r="77" spans="1:4">
      <c r="A77" s="103" t="s">
        <v>126</v>
      </c>
      <c r="B77" s="26"/>
      <c r="C77" s="26"/>
      <c r="D77" s="27"/>
    </row>
    <row r="78" spans="1:4">
      <c r="A78" s="103" t="s">
        <v>125</v>
      </c>
      <c r="B78" s="26"/>
      <c r="C78" s="26"/>
      <c r="D78" s="27"/>
    </row>
    <row r="79" spans="1:4">
      <c r="A79" s="103" t="s">
        <v>152</v>
      </c>
      <c r="B79" s="26"/>
      <c r="C79" s="26"/>
      <c r="D79" s="27"/>
    </row>
    <row r="80" spans="1:4">
      <c r="A80" s="103" t="s">
        <v>85</v>
      </c>
      <c r="B80" s="26"/>
      <c r="C80" s="26"/>
      <c r="D80" s="27"/>
    </row>
    <row r="81" spans="1:4">
      <c r="A81" s="103"/>
      <c r="B81" s="26"/>
      <c r="C81" s="26"/>
      <c r="D81" s="27"/>
    </row>
    <row r="82" spans="1:4">
      <c r="A82" s="105" t="s">
        <v>123</v>
      </c>
      <c r="B82" s="26"/>
      <c r="C82" s="26"/>
      <c r="D82" s="27"/>
    </row>
    <row r="83" spans="1:4">
      <c r="A83" s="103" t="s">
        <v>153</v>
      </c>
      <c r="B83" s="26"/>
      <c r="C83" s="26"/>
      <c r="D83" s="27"/>
    </row>
    <row r="84" spans="1:4">
      <c r="A84" s="103" t="s">
        <v>127</v>
      </c>
      <c r="B84" s="26"/>
      <c r="C84" s="26"/>
      <c r="D84" s="27"/>
    </row>
    <row r="85" spans="1:4">
      <c r="A85" s="103" t="s">
        <v>128</v>
      </c>
      <c r="B85" s="26"/>
      <c r="C85" s="26"/>
      <c r="D85" s="27"/>
    </row>
    <row r="86" spans="1:4">
      <c r="A86" s="103" t="s">
        <v>105</v>
      </c>
      <c r="B86" s="26"/>
      <c r="C86" s="26"/>
      <c r="D86" s="27"/>
    </row>
    <row r="87" spans="1:4">
      <c r="A87" s="103" t="s">
        <v>106</v>
      </c>
      <c r="B87" s="26"/>
      <c r="C87" s="26"/>
      <c r="D87" s="27"/>
    </row>
    <row r="88" spans="1:4">
      <c r="A88" s="98"/>
      <c r="B88" s="26"/>
      <c r="C88" s="26"/>
      <c r="D88" s="27"/>
    </row>
    <row r="89" spans="1:4">
      <c r="A89" s="98"/>
      <c r="B89" s="26"/>
      <c r="C89" s="26"/>
      <c r="D89" s="27"/>
    </row>
    <row r="90" spans="1:4">
      <c r="A90" s="98"/>
      <c r="B90" s="26"/>
      <c r="C90" s="26"/>
      <c r="D90" s="27"/>
    </row>
    <row r="91" spans="1:4">
      <c r="A91" s="98"/>
      <c r="B91" s="26"/>
      <c r="C91" s="26"/>
      <c r="D91" s="27"/>
    </row>
    <row r="92" spans="1:4">
      <c r="A92" s="98"/>
      <c r="B92" s="26"/>
      <c r="C92" s="26"/>
      <c r="D92" s="27"/>
    </row>
    <row r="93" spans="1:4">
      <c r="A93" s="98"/>
      <c r="B93" s="26"/>
      <c r="C93" s="26"/>
      <c r="D93" s="27"/>
    </row>
    <row r="94" spans="1:4">
      <c r="A94" s="98"/>
      <c r="B94" s="26"/>
      <c r="C94" s="26"/>
      <c r="D94" s="27"/>
    </row>
    <row r="95" spans="1:4">
      <c r="A95" s="98"/>
      <c r="B95" s="26"/>
      <c r="C95" s="26"/>
      <c r="D95" s="27"/>
    </row>
    <row r="96" spans="1:4">
      <c r="A96" s="98"/>
      <c r="B96" s="26"/>
      <c r="C96" s="26"/>
      <c r="D96" s="27"/>
    </row>
    <row r="97" spans="1:4">
      <c r="A97" s="98"/>
      <c r="B97" s="26"/>
      <c r="C97" s="26"/>
      <c r="D97" s="27"/>
    </row>
    <row r="98" spans="1:4">
      <c r="A98" s="98"/>
      <c r="B98" s="26"/>
      <c r="C98" s="26"/>
      <c r="D98" s="27"/>
    </row>
    <row r="99" spans="1:4">
      <c r="A99" s="98"/>
      <c r="B99" s="26"/>
      <c r="C99" s="26"/>
      <c r="D99" s="27"/>
    </row>
    <row r="100" spans="1:4">
      <c r="A100" s="98"/>
      <c r="B100" s="26"/>
      <c r="C100" s="26"/>
      <c r="D100" s="27"/>
    </row>
    <row r="101" spans="1:4">
      <c r="A101" s="98"/>
      <c r="B101" s="26"/>
      <c r="C101" s="26"/>
      <c r="D101" s="27"/>
    </row>
    <row r="102" spans="1:4">
      <c r="A102" s="98"/>
      <c r="B102" s="26"/>
      <c r="C102" s="26"/>
      <c r="D102" s="27"/>
    </row>
    <row r="103" spans="1:4">
      <c r="A103" s="98"/>
      <c r="B103" s="26"/>
      <c r="C103" s="26"/>
      <c r="D103" s="27"/>
    </row>
    <row r="104" spans="1:4">
      <c r="A104" s="98"/>
      <c r="B104" s="26"/>
      <c r="C104" s="26"/>
      <c r="D104" s="27"/>
    </row>
    <row r="105" spans="1:4">
      <c r="A105" s="98"/>
      <c r="B105" s="26"/>
      <c r="C105" s="26"/>
      <c r="D105" s="27"/>
    </row>
    <row r="106" spans="1:4">
      <c r="A106" s="98"/>
      <c r="B106" s="26"/>
      <c r="C106" s="26"/>
      <c r="D106" s="27"/>
    </row>
    <row r="107" spans="1:4">
      <c r="A107" s="98"/>
      <c r="B107" s="26"/>
      <c r="C107" s="26"/>
      <c r="D107" s="27"/>
    </row>
    <row r="108" spans="1:4">
      <c r="A108" s="98"/>
      <c r="B108" s="26"/>
      <c r="C108" s="26"/>
      <c r="D108" s="27"/>
    </row>
    <row r="109" spans="1:4">
      <c r="A109" s="98"/>
      <c r="B109" s="26"/>
      <c r="C109" s="26"/>
      <c r="D109" s="27"/>
    </row>
    <row r="110" spans="1:4">
      <c r="A110" s="98"/>
      <c r="B110" s="26"/>
      <c r="C110" s="26"/>
      <c r="D110" s="27"/>
    </row>
    <row r="111" spans="1:4">
      <c r="A111" s="98"/>
      <c r="B111" s="26"/>
      <c r="C111" s="26"/>
      <c r="D111" s="27"/>
    </row>
    <row r="112" spans="1:4">
      <c r="A112" s="98"/>
      <c r="B112" s="26"/>
      <c r="C112" s="26"/>
      <c r="D112" s="27"/>
    </row>
    <row r="113" spans="1:4">
      <c r="A113" s="98"/>
      <c r="B113" s="26"/>
      <c r="C113" s="26"/>
      <c r="D113" s="27"/>
    </row>
    <row r="114" spans="1:4">
      <c r="A114" s="98"/>
      <c r="B114" s="26"/>
      <c r="C114" s="26"/>
      <c r="D114" s="27"/>
    </row>
    <row r="115" spans="1:4">
      <c r="A115" s="98"/>
      <c r="B115" s="26"/>
      <c r="C115" s="26"/>
      <c r="D115" s="27"/>
    </row>
    <row r="116" spans="1:4">
      <c r="A116" s="98"/>
      <c r="B116" s="26"/>
      <c r="C116" s="26"/>
      <c r="D116" s="27"/>
    </row>
    <row r="117" spans="1:4">
      <c r="A117" s="98"/>
      <c r="B117" s="26"/>
      <c r="C117" s="26"/>
      <c r="D117" s="27"/>
    </row>
    <row r="118" spans="1:4">
      <c r="A118" s="98"/>
      <c r="B118" s="26"/>
      <c r="C118" s="26"/>
      <c r="D118" s="27"/>
    </row>
    <row r="119" spans="1:4">
      <c r="A119" s="98"/>
      <c r="B119" s="26"/>
      <c r="C119" s="26"/>
      <c r="D119" s="27"/>
    </row>
    <row r="120" spans="1:4">
      <c r="A120" s="98"/>
      <c r="B120" s="26"/>
      <c r="C120" s="26"/>
      <c r="D120" s="27"/>
    </row>
    <row r="121" spans="1:4">
      <c r="A121" s="98"/>
      <c r="B121" s="26"/>
      <c r="C121" s="26"/>
      <c r="D121" s="27"/>
    </row>
    <row r="122" spans="1:4">
      <c r="A122" s="98"/>
      <c r="B122" s="26"/>
      <c r="C122" s="26"/>
      <c r="D122" s="27"/>
    </row>
    <row r="123" spans="1:4">
      <c r="A123" s="98"/>
      <c r="B123" s="26"/>
      <c r="C123" s="26"/>
      <c r="D123" s="27"/>
    </row>
    <row r="124" spans="1:4">
      <c r="A124" s="98"/>
      <c r="B124" s="26"/>
      <c r="C124" s="26"/>
      <c r="D124" s="27"/>
    </row>
    <row r="125" spans="1:4">
      <c r="A125" s="98"/>
      <c r="B125" s="26"/>
      <c r="C125" s="26"/>
      <c r="D125" s="27"/>
    </row>
    <row r="126" spans="1:4">
      <c r="A126" s="98"/>
      <c r="B126" s="26"/>
      <c r="C126" s="26"/>
      <c r="D126" s="27"/>
    </row>
    <row r="127" spans="1:4">
      <c r="A127" s="98"/>
      <c r="B127" s="26"/>
      <c r="C127" s="26"/>
      <c r="D127" s="27"/>
    </row>
    <row r="128" spans="1:4">
      <c r="A128" s="98"/>
      <c r="B128" s="26"/>
      <c r="C128" s="26"/>
      <c r="D128" s="27"/>
    </row>
    <row r="129" spans="1:4">
      <c r="A129" s="98"/>
      <c r="B129" s="26"/>
      <c r="C129" s="26"/>
      <c r="D129" s="27"/>
    </row>
    <row r="130" spans="1:4">
      <c r="A130" s="98"/>
      <c r="B130" s="26"/>
      <c r="C130" s="26"/>
      <c r="D130" s="27"/>
    </row>
    <row r="131" spans="1:4">
      <c r="A131" s="98"/>
      <c r="B131" s="26"/>
      <c r="C131" s="26"/>
      <c r="D131" s="27"/>
    </row>
    <row r="132" spans="1:4">
      <c r="A132" s="98"/>
      <c r="B132" s="26"/>
      <c r="C132" s="26"/>
      <c r="D132" s="27"/>
    </row>
    <row r="133" spans="1:4">
      <c r="A133" s="98"/>
      <c r="B133" s="26"/>
      <c r="C133" s="26"/>
      <c r="D133" s="27"/>
    </row>
    <row r="134" spans="1:4">
      <c r="A134" s="98"/>
      <c r="B134" s="26"/>
      <c r="C134" s="26"/>
      <c r="D134" s="27"/>
    </row>
    <row r="135" spans="1:4">
      <c r="A135" s="98"/>
      <c r="B135" s="26"/>
      <c r="C135" s="26"/>
      <c r="D135" s="27"/>
    </row>
    <row r="136" spans="1:4">
      <c r="A136" s="98"/>
      <c r="B136" s="26"/>
      <c r="C136" s="26"/>
      <c r="D136" s="27"/>
    </row>
    <row r="137" spans="1:4">
      <c r="A137" s="98"/>
      <c r="B137" s="26"/>
      <c r="C137" s="26"/>
      <c r="D137" s="27"/>
    </row>
    <row r="138" spans="1:4">
      <c r="A138" s="98"/>
      <c r="B138" s="26"/>
      <c r="C138" s="26"/>
      <c r="D138" s="27"/>
    </row>
    <row r="139" spans="1:4">
      <c r="A139" s="98"/>
      <c r="B139" s="26"/>
      <c r="C139" s="26"/>
      <c r="D139" s="27"/>
    </row>
    <row r="140" spans="1:4">
      <c r="A140" s="98"/>
      <c r="B140" s="26"/>
      <c r="C140" s="26"/>
      <c r="D140" s="27"/>
    </row>
    <row r="141" spans="1:4">
      <c r="A141" s="98"/>
      <c r="B141" s="26"/>
      <c r="C141" s="26"/>
      <c r="D141" s="27"/>
    </row>
    <row r="142" spans="1:4">
      <c r="A142" s="98"/>
      <c r="B142" s="26"/>
      <c r="C142" s="26"/>
      <c r="D142" s="27"/>
    </row>
    <row r="143" spans="1:4">
      <c r="A143" s="98"/>
      <c r="B143" s="26"/>
      <c r="C143" s="26"/>
      <c r="D143" s="27"/>
    </row>
    <row r="144" spans="1:4">
      <c r="A144" s="98"/>
      <c r="B144" s="26"/>
      <c r="C144" s="26"/>
      <c r="D144" s="27"/>
    </row>
    <row r="145" spans="1:4">
      <c r="A145" s="98"/>
      <c r="B145" s="26"/>
      <c r="C145" s="26"/>
      <c r="D145" s="27"/>
    </row>
    <row r="146" spans="1:4">
      <c r="A146" s="98"/>
      <c r="B146" s="26"/>
      <c r="C146" s="26"/>
      <c r="D146" s="27"/>
    </row>
    <row r="147" spans="1:4">
      <c r="A147" s="98"/>
      <c r="B147" s="26"/>
      <c r="C147" s="26"/>
      <c r="D147" s="27"/>
    </row>
    <row r="148" spans="1:4">
      <c r="A148" s="98" t="s">
        <v>86</v>
      </c>
      <c r="B148" s="26"/>
      <c r="C148" s="26"/>
      <c r="D148" s="27"/>
    </row>
    <row r="149" spans="1:4">
      <c r="A149" s="98" t="s">
        <v>87</v>
      </c>
      <c r="B149" s="26"/>
      <c r="C149" s="26"/>
      <c r="D149" s="27"/>
    </row>
    <row r="150" spans="1:4">
      <c r="A150" s="98" t="s">
        <v>107</v>
      </c>
      <c r="B150" s="26"/>
      <c r="C150" s="26"/>
      <c r="D150" s="27"/>
    </row>
    <row r="151" spans="1:4">
      <c r="A151" s="98" t="s">
        <v>88</v>
      </c>
      <c r="B151" s="26"/>
      <c r="C151" s="26"/>
      <c r="D151" s="27"/>
    </row>
    <row r="152" spans="1:4">
      <c r="A152" s="98" t="s">
        <v>89</v>
      </c>
      <c r="B152" s="26"/>
      <c r="C152" s="26"/>
      <c r="D152" s="27"/>
    </row>
    <row r="153" spans="1:4">
      <c r="A153" s="98"/>
      <c r="B153" s="26"/>
      <c r="C153" s="26"/>
      <c r="D153" s="27"/>
    </row>
    <row r="154" spans="1:4">
      <c r="A154" s="98" t="s">
        <v>90</v>
      </c>
      <c r="B154" s="26"/>
      <c r="C154" s="26"/>
      <c r="D154" s="27"/>
    </row>
    <row r="155" spans="1:4">
      <c r="A155" s="99"/>
      <c r="B155" s="26"/>
      <c r="C155" s="26"/>
      <c r="D155" s="27"/>
    </row>
    <row r="156" spans="1:4">
      <c r="A156" s="99" t="s">
        <v>0</v>
      </c>
      <c r="B156" s="26"/>
      <c r="C156" s="26"/>
      <c r="D156" s="27"/>
    </row>
    <row r="157" spans="1:4">
      <c r="A157" s="98" t="s">
        <v>91</v>
      </c>
      <c r="B157" s="26"/>
      <c r="C157" s="26"/>
      <c r="D157" s="27"/>
    </row>
    <row r="158" spans="1:4">
      <c r="A158" s="98" t="s">
        <v>92</v>
      </c>
    </row>
    <row r="159" spans="1:4">
      <c r="A159" s="98" t="s">
        <v>93</v>
      </c>
    </row>
    <row r="160" spans="1:4">
      <c r="A160" s="98" t="s">
        <v>85</v>
      </c>
    </row>
    <row r="161" spans="1:1">
      <c r="A161" s="98"/>
    </row>
    <row r="162" spans="1:1">
      <c r="A162" s="98" t="s">
        <v>94</v>
      </c>
    </row>
    <row r="163" spans="1:1">
      <c r="A163" s="98" t="s">
        <v>95</v>
      </c>
    </row>
    <row r="164" spans="1:1">
      <c r="A164" s="98" t="s">
        <v>96</v>
      </c>
    </row>
    <row r="165" spans="1:1">
      <c r="A165" s="98" t="s">
        <v>97</v>
      </c>
    </row>
    <row r="166" spans="1:1">
      <c r="A166" s="98" t="s">
        <v>98</v>
      </c>
    </row>
    <row r="167" spans="1:1">
      <c r="A167" s="98"/>
    </row>
    <row r="168" spans="1:1">
      <c r="A168" s="98" t="s">
        <v>99</v>
      </c>
    </row>
    <row r="169" spans="1:1">
      <c r="A169" s="100"/>
    </row>
    <row r="170" spans="1:1">
      <c r="A170" s="100"/>
    </row>
    <row r="171" spans="1:1">
      <c r="A171" s="99" t="s">
        <v>23</v>
      </c>
    </row>
    <row r="172" spans="1:1">
      <c r="A172" s="98" t="s">
        <v>100</v>
      </c>
    </row>
    <row r="173" spans="1:1">
      <c r="A173" s="98" t="s">
        <v>101</v>
      </c>
    </row>
    <row r="174" spans="1:1">
      <c r="A174" s="98" t="s">
        <v>84</v>
      </c>
    </row>
    <row r="175" spans="1:1">
      <c r="A175" s="98" t="s">
        <v>85</v>
      </c>
    </row>
    <row r="176" spans="1:1">
      <c r="A176" s="98"/>
    </row>
    <row r="177" spans="1:1">
      <c r="A177" s="98" t="s">
        <v>102</v>
      </c>
    </row>
    <row r="178" spans="1:1">
      <c r="A178" s="98" t="s">
        <v>103</v>
      </c>
    </row>
    <row r="179" spans="1:1">
      <c r="A179" s="98" t="s">
        <v>104</v>
      </c>
    </row>
    <row r="180" spans="1:1">
      <c r="A180" s="98" t="s">
        <v>105</v>
      </c>
    </row>
    <row r="181" spans="1:1">
      <c r="A181" s="98" t="s">
        <v>106</v>
      </c>
    </row>
  </sheetData>
  <mergeCells count="6">
    <mergeCell ref="Q18:Q19"/>
    <mergeCell ref="M18:P18"/>
    <mergeCell ref="E1:H1"/>
    <mergeCell ref="I1:L1"/>
    <mergeCell ref="E18:H18"/>
    <mergeCell ref="I18:L18"/>
  </mergeCells>
  <phoneticPr fontId="9" type="noConversion"/>
  <pageMargins left="0.7" right="0.7" top="0.75" bottom="0.75" header="0.51180555555555496" footer="0.51180555555555496"/>
  <pageSetup scale="66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2"/>
  <sheetViews>
    <sheetView showGridLines="0" showRowColHeaders="0" topLeftCell="A23" zoomScaleNormal="100" workbookViewId="0">
      <selection activeCell="A23" sqref="A23"/>
    </sheetView>
  </sheetViews>
  <sheetFormatPr defaultColWidth="11.7109375" defaultRowHeight="15.75"/>
  <cols>
    <col min="1" max="1" width="14.85546875" style="1" customWidth="1"/>
    <col min="2" max="2" width="15.42578125" style="1" customWidth="1"/>
    <col min="3" max="3" width="14.28515625" style="1" customWidth="1"/>
    <col min="4" max="4" width="15.28515625" style="1" customWidth="1"/>
    <col min="5" max="5" width="8.7109375" style="1" customWidth="1"/>
    <col min="6" max="7" width="9.7109375" style="1" customWidth="1"/>
    <col min="8" max="8" width="8.42578125" style="1" customWidth="1"/>
    <col min="9" max="9" width="8.7109375" style="1" customWidth="1"/>
    <col min="10" max="10" width="10" style="1" customWidth="1"/>
    <col min="11" max="11" width="10" style="82" customWidth="1"/>
    <col min="12" max="12" width="9.7109375" style="1" customWidth="1"/>
    <col min="13" max="13" width="9.28515625" style="1" customWidth="1"/>
    <col min="14" max="14" width="9.140625" style="1" customWidth="1"/>
    <col min="15" max="15" width="8.7109375" style="1" customWidth="1"/>
    <col min="16" max="16" width="10" style="1" customWidth="1"/>
    <col min="17" max="59" width="11.7109375" style="1"/>
  </cols>
  <sheetData>
    <row r="1" spans="1:12" hidden="1">
      <c r="A1" s="85"/>
      <c r="B1" s="85"/>
      <c r="C1" s="85"/>
      <c r="D1" s="85"/>
      <c r="E1" s="114" t="s">
        <v>22</v>
      </c>
      <c r="F1" s="115"/>
      <c r="G1" s="115"/>
      <c r="H1" s="116"/>
      <c r="I1" s="114" t="s">
        <v>0</v>
      </c>
      <c r="J1" s="115"/>
      <c r="K1" s="115"/>
      <c r="L1" s="116"/>
    </row>
    <row r="2" spans="1:12" ht="48" hidden="1" thickBot="1">
      <c r="A2" s="94"/>
      <c r="B2" s="95" t="s">
        <v>1</v>
      </c>
      <c r="C2" s="95" t="s">
        <v>2</v>
      </c>
      <c r="D2" s="95" t="s">
        <v>3</v>
      </c>
      <c r="E2" s="76" t="s">
        <v>40</v>
      </c>
      <c r="F2" s="77" t="s">
        <v>41</v>
      </c>
      <c r="G2" s="77" t="s">
        <v>42</v>
      </c>
      <c r="H2" s="78" t="s">
        <v>43</v>
      </c>
      <c r="I2" s="76" t="s">
        <v>40</v>
      </c>
      <c r="J2" s="77" t="s">
        <v>41</v>
      </c>
      <c r="K2" s="77" t="s">
        <v>42</v>
      </c>
      <c r="L2" s="78" t="s">
        <v>43</v>
      </c>
    </row>
    <row r="3" spans="1:12" s="11" customFormat="1" hidden="1">
      <c r="A3" s="86" t="s">
        <v>4</v>
      </c>
      <c r="B3" s="63"/>
      <c r="C3" s="63"/>
      <c r="D3" s="89">
        <f>SUM(D4:D13)</f>
        <v>13100</v>
      </c>
      <c r="E3" s="47">
        <f>SUM(E4:E61)</f>
        <v>2250</v>
      </c>
      <c r="F3" s="48">
        <f>SUM(F4:F13)</f>
        <v>300</v>
      </c>
      <c r="G3" s="48">
        <f>SUM(G4:G13)</f>
        <v>200</v>
      </c>
      <c r="H3" s="49">
        <f>SUM(H4:H13)</f>
        <v>150</v>
      </c>
      <c r="I3" s="92">
        <f>SUM(I4:I61)</f>
        <v>1050</v>
      </c>
      <c r="J3" s="9">
        <f>SUM(J4:J13)</f>
        <v>0</v>
      </c>
      <c r="K3" s="9">
        <f>SUM(K4:K13)</f>
        <v>0</v>
      </c>
      <c r="L3" s="93">
        <f>SUM(L4:L13)</f>
        <v>0</v>
      </c>
    </row>
    <row r="4" spans="1:12" hidden="1">
      <c r="A4" s="87">
        <v>1</v>
      </c>
      <c r="B4" s="66">
        <v>44291</v>
      </c>
      <c r="C4" s="64" t="s">
        <v>5</v>
      </c>
      <c r="D4" s="90">
        <v>50</v>
      </c>
      <c r="E4" s="50">
        <v>50</v>
      </c>
      <c r="F4" s="16">
        <f t="shared" ref="F4:F18" si="0">IF(D4&gt;=150,50,0)</f>
        <v>0</v>
      </c>
      <c r="G4" s="16">
        <f t="shared" ref="G4:G18" si="1">IF(D4&gt;=400,50,0)</f>
        <v>0</v>
      </c>
      <c r="H4" s="51">
        <f t="shared" ref="H4:H18" si="2">IF(D4&gt;=800,50,0)</f>
        <v>0</v>
      </c>
      <c r="I4" s="50">
        <f t="shared" ref="I4:I17" si="3">IF(D4&gt;=100,50,0)</f>
        <v>0</v>
      </c>
      <c r="J4" s="16" t="s">
        <v>16</v>
      </c>
      <c r="K4" s="45" t="s">
        <v>16</v>
      </c>
      <c r="L4" s="83" t="s">
        <v>16</v>
      </c>
    </row>
    <row r="5" spans="1:12" hidden="1">
      <c r="A5" s="87">
        <v>2</v>
      </c>
      <c r="B5" s="66">
        <v>44292</v>
      </c>
      <c r="C5" s="64" t="s">
        <v>6</v>
      </c>
      <c r="D5" s="90">
        <v>150</v>
      </c>
      <c r="E5" s="50">
        <v>50</v>
      </c>
      <c r="F5" s="16">
        <f t="shared" si="0"/>
        <v>50</v>
      </c>
      <c r="G5" s="16">
        <f t="shared" si="1"/>
        <v>0</v>
      </c>
      <c r="H5" s="51">
        <f t="shared" si="2"/>
        <v>0</v>
      </c>
      <c r="I5" s="50">
        <f t="shared" si="3"/>
        <v>50</v>
      </c>
      <c r="J5" s="16" t="s">
        <v>16</v>
      </c>
      <c r="K5" s="45" t="s">
        <v>16</v>
      </c>
      <c r="L5" s="83" t="s">
        <v>16</v>
      </c>
    </row>
    <row r="6" spans="1:12" hidden="1">
      <c r="A6" s="87">
        <v>3</v>
      </c>
      <c r="B6" s="66">
        <v>44296</v>
      </c>
      <c r="C6" s="64" t="s">
        <v>7</v>
      </c>
      <c r="D6" s="90">
        <v>50</v>
      </c>
      <c r="E6" s="50">
        <v>50</v>
      </c>
      <c r="F6" s="16">
        <f t="shared" si="0"/>
        <v>0</v>
      </c>
      <c r="G6" s="16">
        <f t="shared" si="1"/>
        <v>0</v>
      </c>
      <c r="H6" s="51">
        <f t="shared" si="2"/>
        <v>0</v>
      </c>
      <c r="I6" s="50">
        <f t="shared" si="3"/>
        <v>0</v>
      </c>
      <c r="J6" s="16" t="s">
        <v>16</v>
      </c>
      <c r="K6" s="45" t="s">
        <v>16</v>
      </c>
      <c r="L6" s="83" t="s">
        <v>16</v>
      </c>
    </row>
    <row r="7" spans="1:12" hidden="1">
      <c r="A7" s="87">
        <v>4</v>
      </c>
      <c r="B7" s="66">
        <v>44296</v>
      </c>
      <c r="C7" s="64" t="s">
        <v>8</v>
      </c>
      <c r="D7" s="90">
        <v>10000</v>
      </c>
      <c r="E7" s="50">
        <v>50</v>
      </c>
      <c r="F7" s="16">
        <f t="shared" si="0"/>
        <v>50</v>
      </c>
      <c r="G7" s="16">
        <f t="shared" si="1"/>
        <v>50</v>
      </c>
      <c r="H7" s="51">
        <f t="shared" si="2"/>
        <v>50</v>
      </c>
      <c r="I7" s="50">
        <f t="shared" si="3"/>
        <v>50</v>
      </c>
      <c r="J7" s="16" t="s">
        <v>16</v>
      </c>
      <c r="K7" s="45" t="s">
        <v>16</v>
      </c>
      <c r="L7" s="83" t="s">
        <v>16</v>
      </c>
    </row>
    <row r="8" spans="1:12" hidden="1">
      <c r="A8" s="87">
        <v>5</v>
      </c>
      <c r="B8" s="66">
        <v>44301</v>
      </c>
      <c r="C8" s="64" t="s">
        <v>9</v>
      </c>
      <c r="D8" s="90">
        <v>100</v>
      </c>
      <c r="E8" s="50">
        <v>50</v>
      </c>
      <c r="F8" s="16">
        <f t="shared" si="0"/>
        <v>0</v>
      </c>
      <c r="G8" s="16">
        <f t="shared" si="1"/>
        <v>0</v>
      </c>
      <c r="H8" s="51">
        <f t="shared" si="2"/>
        <v>0</v>
      </c>
      <c r="I8" s="50">
        <f t="shared" si="3"/>
        <v>50</v>
      </c>
      <c r="J8" s="16" t="s">
        <v>16</v>
      </c>
      <c r="K8" s="45" t="s">
        <v>16</v>
      </c>
      <c r="L8" s="83" t="s">
        <v>16</v>
      </c>
    </row>
    <row r="9" spans="1:12" hidden="1">
      <c r="A9" s="87">
        <v>6</v>
      </c>
      <c r="B9" s="66">
        <v>44306</v>
      </c>
      <c r="C9" s="64" t="s">
        <v>10</v>
      </c>
      <c r="D9" s="90">
        <v>350</v>
      </c>
      <c r="E9" s="50">
        <v>50</v>
      </c>
      <c r="F9" s="16">
        <f t="shared" si="0"/>
        <v>50</v>
      </c>
      <c r="G9" s="16">
        <f t="shared" si="1"/>
        <v>0</v>
      </c>
      <c r="H9" s="51">
        <f t="shared" si="2"/>
        <v>0</v>
      </c>
      <c r="I9" s="50">
        <f t="shared" si="3"/>
        <v>50</v>
      </c>
      <c r="J9" s="16" t="s">
        <v>16</v>
      </c>
      <c r="K9" s="45" t="s">
        <v>44</v>
      </c>
      <c r="L9" s="83" t="s">
        <v>16</v>
      </c>
    </row>
    <row r="10" spans="1:12" hidden="1">
      <c r="A10" s="87">
        <v>7</v>
      </c>
      <c r="B10" s="66">
        <v>44306</v>
      </c>
      <c r="C10" s="64" t="s">
        <v>11</v>
      </c>
      <c r="D10" s="90">
        <v>50</v>
      </c>
      <c r="E10" s="50">
        <v>50</v>
      </c>
      <c r="F10" s="16">
        <f t="shared" si="0"/>
        <v>0</v>
      </c>
      <c r="G10" s="16">
        <f t="shared" si="1"/>
        <v>0</v>
      </c>
      <c r="H10" s="51">
        <f t="shared" si="2"/>
        <v>0</v>
      </c>
      <c r="I10" s="50">
        <f t="shared" si="3"/>
        <v>0</v>
      </c>
      <c r="J10" s="16" t="s">
        <v>16</v>
      </c>
      <c r="K10" s="45" t="s">
        <v>16</v>
      </c>
      <c r="L10" s="83" t="s">
        <v>16</v>
      </c>
    </row>
    <row r="11" spans="1:12" hidden="1">
      <c r="A11" s="87">
        <v>8</v>
      </c>
      <c r="B11" s="66">
        <v>44306</v>
      </c>
      <c r="C11" s="64" t="s">
        <v>12</v>
      </c>
      <c r="D11" s="90">
        <v>900</v>
      </c>
      <c r="E11" s="50">
        <v>50</v>
      </c>
      <c r="F11" s="16">
        <f t="shared" si="0"/>
        <v>50</v>
      </c>
      <c r="G11" s="16">
        <f t="shared" si="1"/>
        <v>50</v>
      </c>
      <c r="H11" s="51">
        <f t="shared" si="2"/>
        <v>50</v>
      </c>
      <c r="I11" s="50">
        <f t="shared" si="3"/>
        <v>50</v>
      </c>
      <c r="J11" s="16" t="s">
        <v>16</v>
      </c>
      <c r="K11" s="45" t="s">
        <v>16</v>
      </c>
      <c r="L11" s="83" t="s">
        <v>16</v>
      </c>
    </row>
    <row r="12" spans="1:12" hidden="1">
      <c r="A12" s="87">
        <v>9</v>
      </c>
      <c r="B12" s="66">
        <v>44306</v>
      </c>
      <c r="C12" s="64" t="s">
        <v>13</v>
      </c>
      <c r="D12" s="90">
        <v>850</v>
      </c>
      <c r="E12" s="50">
        <v>50</v>
      </c>
      <c r="F12" s="16">
        <f t="shared" si="0"/>
        <v>50</v>
      </c>
      <c r="G12" s="16">
        <f t="shared" si="1"/>
        <v>50</v>
      </c>
      <c r="H12" s="51">
        <f t="shared" si="2"/>
        <v>50</v>
      </c>
      <c r="I12" s="50">
        <f t="shared" si="3"/>
        <v>50</v>
      </c>
      <c r="J12" s="16" t="s">
        <v>44</v>
      </c>
      <c r="K12" s="45" t="s">
        <v>44</v>
      </c>
      <c r="L12" s="83" t="s">
        <v>16</v>
      </c>
    </row>
    <row r="13" spans="1:12" hidden="1">
      <c r="A13" s="87">
        <v>10</v>
      </c>
      <c r="B13" s="66">
        <v>44306</v>
      </c>
      <c r="C13" s="64" t="s">
        <v>14</v>
      </c>
      <c r="D13" s="90">
        <v>600</v>
      </c>
      <c r="E13" s="50">
        <v>50</v>
      </c>
      <c r="F13" s="16">
        <f t="shared" si="0"/>
        <v>50</v>
      </c>
      <c r="G13" s="16">
        <f t="shared" si="1"/>
        <v>50</v>
      </c>
      <c r="H13" s="51">
        <f t="shared" si="2"/>
        <v>0</v>
      </c>
      <c r="I13" s="50">
        <f t="shared" si="3"/>
        <v>50</v>
      </c>
      <c r="J13" s="16" t="s">
        <v>16</v>
      </c>
      <c r="K13" s="45" t="s">
        <v>16</v>
      </c>
      <c r="L13" s="83" t="s">
        <v>16</v>
      </c>
    </row>
    <row r="14" spans="1:12" hidden="1">
      <c r="A14" s="87">
        <v>11</v>
      </c>
      <c r="B14" s="66">
        <v>44306</v>
      </c>
      <c r="C14" s="64" t="s">
        <v>15</v>
      </c>
      <c r="D14" s="90">
        <v>200</v>
      </c>
      <c r="E14" s="50">
        <v>50</v>
      </c>
      <c r="F14" s="16">
        <f t="shared" si="0"/>
        <v>50</v>
      </c>
      <c r="G14" s="16">
        <f t="shared" si="1"/>
        <v>0</v>
      </c>
      <c r="H14" s="51">
        <f t="shared" si="2"/>
        <v>0</v>
      </c>
      <c r="I14" s="50">
        <f t="shared" si="3"/>
        <v>50</v>
      </c>
      <c r="J14" s="16" t="s">
        <v>16</v>
      </c>
      <c r="K14" s="45" t="s">
        <v>16</v>
      </c>
      <c r="L14" s="83" t="s">
        <v>16</v>
      </c>
    </row>
    <row r="15" spans="1:12" hidden="1">
      <c r="A15" s="87">
        <v>12</v>
      </c>
      <c r="B15" s="67" t="s">
        <v>17</v>
      </c>
      <c r="C15" s="64" t="s">
        <v>18</v>
      </c>
      <c r="D15" s="90">
        <v>50</v>
      </c>
      <c r="E15" s="50">
        <v>50</v>
      </c>
      <c r="F15" s="16">
        <f t="shared" si="0"/>
        <v>0</v>
      </c>
      <c r="G15" s="16">
        <f t="shared" si="1"/>
        <v>0</v>
      </c>
      <c r="H15" s="51">
        <f t="shared" si="2"/>
        <v>0</v>
      </c>
      <c r="I15" s="50">
        <f t="shared" si="3"/>
        <v>0</v>
      </c>
      <c r="J15" s="16" t="s">
        <v>16</v>
      </c>
      <c r="K15" s="45" t="s">
        <v>16</v>
      </c>
      <c r="L15" s="83" t="s">
        <v>16</v>
      </c>
    </row>
    <row r="16" spans="1:12" hidden="1">
      <c r="A16" s="87">
        <v>13</v>
      </c>
      <c r="B16" s="66">
        <v>44317</v>
      </c>
      <c r="C16" s="64" t="s">
        <v>19</v>
      </c>
      <c r="D16" s="90">
        <v>50</v>
      </c>
      <c r="E16" s="50">
        <v>50</v>
      </c>
      <c r="F16" s="16">
        <f t="shared" si="0"/>
        <v>0</v>
      </c>
      <c r="G16" s="16">
        <f t="shared" si="1"/>
        <v>0</v>
      </c>
      <c r="H16" s="51">
        <f t="shared" si="2"/>
        <v>0</v>
      </c>
      <c r="I16" s="50">
        <f t="shared" si="3"/>
        <v>0</v>
      </c>
      <c r="J16" s="16" t="s">
        <v>16</v>
      </c>
      <c r="K16" s="45" t="s">
        <v>16</v>
      </c>
      <c r="L16" s="83" t="s">
        <v>16</v>
      </c>
    </row>
    <row r="17" spans="1:17" hidden="1">
      <c r="A17" s="87">
        <v>14</v>
      </c>
      <c r="B17" s="66">
        <v>44334</v>
      </c>
      <c r="C17" s="64" t="s">
        <v>20</v>
      </c>
      <c r="D17" s="90">
        <v>400</v>
      </c>
      <c r="E17" s="50">
        <v>50</v>
      </c>
      <c r="F17" s="16">
        <f t="shared" si="0"/>
        <v>50</v>
      </c>
      <c r="G17" s="16">
        <f t="shared" si="1"/>
        <v>50</v>
      </c>
      <c r="H17" s="51">
        <f t="shared" si="2"/>
        <v>0</v>
      </c>
      <c r="I17" s="50">
        <f t="shared" si="3"/>
        <v>50</v>
      </c>
      <c r="J17" s="16" t="s">
        <v>16</v>
      </c>
      <c r="K17" s="45" t="s">
        <v>16</v>
      </c>
      <c r="L17" s="83" t="s">
        <v>16</v>
      </c>
    </row>
    <row r="18" spans="1:17" ht="16.5" hidden="1" thickBot="1">
      <c r="A18" s="88">
        <v>15</v>
      </c>
      <c r="B18" s="68">
        <v>44335</v>
      </c>
      <c r="C18" s="65" t="s">
        <v>21</v>
      </c>
      <c r="D18" s="91">
        <v>50</v>
      </c>
      <c r="E18" s="52">
        <v>50</v>
      </c>
      <c r="F18" s="53">
        <f t="shared" si="0"/>
        <v>0</v>
      </c>
      <c r="G18" s="53">
        <f t="shared" si="1"/>
        <v>0</v>
      </c>
      <c r="H18" s="54">
        <f t="shared" si="2"/>
        <v>0</v>
      </c>
      <c r="I18" s="52" t="s">
        <v>16</v>
      </c>
      <c r="J18" s="53" t="s">
        <v>16</v>
      </c>
      <c r="K18" s="81" t="s">
        <v>16</v>
      </c>
      <c r="L18" s="84" t="s">
        <v>16</v>
      </c>
    </row>
    <row r="19" spans="1:17" hidden="1">
      <c r="A19" s="18"/>
      <c r="B19" s="35"/>
      <c r="C19" s="36"/>
      <c r="D19" s="37"/>
      <c r="E19" s="45"/>
      <c r="F19" s="16"/>
      <c r="G19" s="16"/>
      <c r="H19" s="16"/>
      <c r="I19" s="45"/>
      <c r="J19" s="16"/>
      <c r="K19" s="45"/>
      <c r="L19" s="45"/>
    </row>
    <row r="20" spans="1:17" hidden="1">
      <c r="A20" s="18"/>
      <c r="B20" s="35"/>
      <c r="C20" s="36"/>
      <c r="D20" s="37"/>
      <c r="E20" s="45"/>
      <c r="F20" s="16"/>
      <c r="G20" s="16"/>
      <c r="H20" s="16"/>
      <c r="I20" s="45"/>
      <c r="J20" s="16"/>
      <c r="K20" s="45"/>
      <c r="L20" s="45"/>
    </row>
    <row r="21" spans="1:17" hidden="1">
      <c r="A21" s="18"/>
      <c r="B21" s="35"/>
      <c r="C21" s="36"/>
      <c r="D21" s="37"/>
      <c r="E21" s="45"/>
      <c r="F21" s="16"/>
      <c r="G21" s="16"/>
      <c r="H21" s="16"/>
      <c r="I21" s="45"/>
      <c r="J21" s="16"/>
      <c r="K21" s="45"/>
      <c r="L21" s="45"/>
    </row>
    <row r="22" spans="1:17" hidden="1">
      <c r="B22" s="26"/>
      <c r="C22" s="26"/>
      <c r="D22" s="27"/>
    </row>
    <row r="23" spans="1:17" ht="21">
      <c r="A23" s="211" t="s">
        <v>72</v>
      </c>
      <c r="B23" s="212"/>
      <c r="C23" s="212"/>
      <c r="D23" s="213"/>
      <c r="E23" s="214"/>
      <c r="F23" s="214"/>
      <c r="G23" s="214"/>
      <c r="H23" s="214"/>
      <c r="I23" s="214"/>
      <c r="J23" s="214"/>
      <c r="K23" s="215"/>
      <c r="L23" s="214"/>
      <c r="M23" s="214"/>
      <c r="N23" s="214"/>
      <c r="O23" s="214"/>
      <c r="P23" s="214"/>
      <c r="Q23" s="216"/>
    </row>
    <row r="24" spans="1:17" ht="16.5" thickBot="1">
      <c r="A24" s="189"/>
      <c r="B24" s="162"/>
      <c r="C24" s="162"/>
      <c r="D24" s="163"/>
      <c r="E24" s="164"/>
      <c r="F24" s="164"/>
      <c r="G24" s="164"/>
      <c r="H24" s="164"/>
      <c r="I24" s="164"/>
      <c r="J24" s="164"/>
      <c r="K24" s="138"/>
      <c r="L24" s="164"/>
      <c r="M24" s="164"/>
      <c r="N24" s="164"/>
      <c r="O24" s="164"/>
      <c r="P24" s="164"/>
      <c r="Q24" s="217"/>
    </row>
    <row r="25" spans="1:17" ht="16.5" thickBot="1">
      <c r="A25" s="181"/>
      <c r="B25" s="182"/>
      <c r="C25" s="183"/>
      <c r="D25" s="181"/>
      <c r="E25" s="184" t="s">
        <v>22</v>
      </c>
      <c r="F25" s="185"/>
      <c r="G25" s="185"/>
      <c r="H25" s="186"/>
      <c r="I25" s="184" t="s">
        <v>0</v>
      </c>
      <c r="J25" s="185"/>
      <c r="K25" s="185"/>
      <c r="L25" s="186"/>
      <c r="M25" s="185" t="s">
        <v>23</v>
      </c>
      <c r="N25" s="185"/>
      <c r="O25" s="185"/>
      <c r="P25" s="186"/>
      <c r="Q25" s="125" t="s">
        <v>77</v>
      </c>
    </row>
    <row r="26" spans="1:17" ht="63.75" thickBot="1">
      <c r="A26" s="187"/>
      <c r="B26" s="128" t="s">
        <v>1</v>
      </c>
      <c r="C26" s="127" t="s">
        <v>2</v>
      </c>
      <c r="D26" s="188" t="s">
        <v>3</v>
      </c>
      <c r="E26" s="127" t="s">
        <v>40</v>
      </c>
      <c r="F26" s="128" t="s">
        <v>41</v>
      </c>
      <c r="G26" s="128" t="s">
        <v>42</v>
      </c>
      <c r="H26" s="130" t="s">
        <v>43</v>
      </c>
      <c r="I26" s="127" t="s">
        <v>40</v>
      </c>
      <c r="J26" s="128" t="s">
        <v>41</v>
      </c>
      <c r="K26" s="128" t="s">
        <v>42</v>
      </c>
      <c r="L26" s="130" t="s">
        <v>43</v>
      </c>
      <c r="M26" s="128" t="s">
        <v>40</v>
      </c>
      <c r="N26" s="128" t="s">
        <v>41</v>
      </c>
      <c r="O26" s="128" t="s">
        <v>42</v>
      </c>
      <c r="P26" s="130" t="s">
        <v>43</v>
      </c>
      <c r="Q26" s="131"/>
    </row>
    <row r="27" spans="1:17">
      <c r="A27" s="189" t="s">
        <v>45</v>
      </c>
      <c r="B27" s="190">
        <v>44597</v>
      </c>
      <c r="C27" s="191" t="s">
        <v>5</v>
      </c>
      <c r="D27" s="192">
        <v>50</v>
      </c>
      <c r="E27" s="135">
        <f t="shared" ref="E27:E41" si="4">IF(D27&gt;=50,50,0)</f>
        <v>50</v>
      </c>
      <c r="F27" s="136">
        <f t="shared" ref="F27:F41" si="5">IF(D27&gt;=150,50,0)</f>
        <v>0</v>
      </c>
      <c r="G27" s="136">
        <f t="shared" ref="G27:G41" si="6">IF(D27&gt;=400,50,0)</f>
        <v>0</v>
      </c>
      <c r="H27" s="137">
        <f t="shared" ref="H27:H41" si="7">IF(D27&gt;=800,50,0)</f>
        <v>0</v>
      </c>
      <c r="I27" s="135">
        <f t="shared" ref="I27:I41" si="8">IF(D27&gt;SUM(E27:H27),50,0)</f>
        <v>0</v>
      </c>
      <c r="J27" s="136">
        <f t="shared" ref="J27:J41" si="9">IF((D27&gt;=150)*AND(D27&gt;SUM(E27:I27)),50,0)</f>
        <v>0</v>
      </c>
      <c r="K27" s="138">
        <f t="shared" ref="K27:K41" si="10">IF(D27&gt;=400,50,0)</f>
        <v>0</v>
      </c>
      <c r="L27" s="139">
        <f t="shared" ref="L27:L41" si="11">IF(D27&gt;=800,50,0)</f>
        <v>0</v>
      </c>
      <c r="M27" s="138">
        <f t="shared" ref="M27:M41" si="12">IF(D27&gt;(SUM(E27:L27)),50,0)</f>
        <v>0</v>
      </c>
      <c r="N27" s="136">
        <f>IF((D27&gt;=150)*AND(D27&gt;SUM(E27:M27)),50,0)</f>
        <v>0</v>
      </c>
      <c r="O27" s="136" t="s">
        <v>16</v>
      </c>
      <c r="P27" s="139" t="s">
        <v>16</v>
      </c>
      <c r="Q27" s="193">
        <f t="shared" ref="Q27:Q41" si="13">SUM(E27:P27)</f>
        <v>50</v>
      </c>
    </row>
    <row r="28" spans="1:17">
      <c r="A28" s="189" t="s">
        <v>46</v>
      </c>
      <c r="B28" s="194">
        <v>44598</v>
      </c>
      <c r="C28" s="191" t="s">
        <v>6</v>
      </c>
      <c r="D28" s="192">
        <v>100</v>
      </c>
      <c r="E28" s="135">
        <f t="shared" si="4"/>
        <v>50</v>
      </c>
      <c r="F28" s="136">
        <f t="shared" si="5"/>
        <v>0</v>
      </c>
      <c r="G28" s="136">
        <f t="shared" si="6"/>
        <v>0</v>
      </c>
      <c r="H28" s="137">
        <f t="shared" si="7"/>
        <v>0</v>
      </c>
      <c r="I28" s="135">
        <f t="shared" si="8"/>
        <v>50</v>
      </c>
      <c r="J28" s="136">
        <f t="shared" si="9"/>
        <v>0</v>
      </c>
      <c r="K28" s="138">
        <f t="shared" si="10"/>
        <v>0</v>
      </c>
      <c r="L28" s="139">
        <f t="shared" si="11"/>
        <v>0</v>
      </c>
      <c r="M28" s="138">
        <f t="shared" si="12"/>
        <v>0</v>
      </c>
      <c r="N28" s="136">
        <f>IF((D28&gt;=150)*AND(D28&gt;SUM(E28:M28)),50,0)</f>
        <v>0</v>
      </c>
      <c r="O28" s="136" t="s">
        <v>16</v>
      </c>
      <c r="P28" s="139" t="s">
        <v>16</v>
      </c>
      <c r="Q28" s="140">
        <f t="shared" si="13"/>
        <v>100</v>
      </c>
    </row>
    <row r="29" spans="1:17">
      <c r="A29" s="189" t="s">
        <v>47</v>
      </c>
      <c r="B29" s="194">
        <v>44602</v>
      </c>
      <c r="C29" s="191" t="s">
        <v>7</v>
      </c>
      <c r="D29" s="192">
        <v>50</v>
      </c>
      <c r="E29" s="135">
        <f t="shared" si="4"/>
        <v>50</v>
      </c>
      <c r="F29" s="136">
        <f t="shared" si="5"/>
        <v>0</v>
      </c>
      <c r="G29" s="136">
        <f t="shared" si="6"/>
        <v>0</v>
      </c>
      <c r="H29" s="137">
        <f t="shared" si="7"/>
        <v>0</v>
      </c>
      <c r="I29" s="135">
        <f t="shared" si="8"/>
        <v>0</v>
      </c>
      <c r="J29" s="136">
        <f t="shared" si="9"/>
        <v>0</v>
      </c>
      <c r="K29" s="138">
        <f t="shared" si="10"/>
        <v>0</v>
      </c>
      <c r="L29" s="139">
        <f t="shared" si="11"/>
        <v>0</v>
      </c>
      <c r="M29" s="138">
        <f t="shared" si="12"/>
        <v>0</v>
      </c>
      <c r="N29" s="136">
        <f>IF((D29&gt;=150)*AND(D29&gt;SUM(E29:M29)),50,0)</f>
        <v>0</v>
      </c>
      <c r="O29" s="136" t="s">
        <v>16</v>
      </c>
      <c r="P29" s="139" t="s">
        <v>16</v>
      </c>
      <c r="Q29" s="140">
        <f t="shared" si="13"/>
        <v>50</v>
      </c>
    </row>
    <row r="30" spans="1:17">
      <c r="A30" s="189" t="s">
        <v>48</v>
      </c>
      <c r="B30" s="194">
        <v>44602</v>
      </c>
      <c r="C30" s="191" t="s">
        <v>8</v>
      </c>
      <c r="D30" s="192">
        <v>1000</v>
      </c>
      <c r="E30" s="135">
        <f t="shared" si="4"/>
        <v>50</v>
      </c>
      <c r="F30" s="136">
        <f t="shared" si="5"/>
        <v>50</v>
      </c>
      <c r="G30" s="136">
        <f t="shared" si="6"/>
        <v>50</v>
      </c>
      <c r="H30" s="137">
        <f t="shared" si="7"/>
        <v>50</v>
      </c>
      <c r="I30" s="135">
        <f t="shared" si="8"/>
        <v>50</v>
      </c>
      <c r="J30" s="136">
        <f t="shared" si="9"/>
        <v>50</v>
      </c>
      <c r="K30" s="138">
        <f t="shared" si="10"/>
        <v>50</v>
      </c>
      <c r="L30" s="139">
        <f t="shared" si="11"/>
        <v>50</v>
      </c>
      <c r="M30" s="138">
        <f t="shared" si="12"/>
        <v>50</v>
      </c>
      <c r="N30" s="136">
        <f>IF((D30&gt;=150)*AND(D30&gt;SUM(E30:M30)),50,0)</f>
        <v>50</v>
      </c>
      <c r="O30" s="136" t="s">
        <v>44</v>
      </c>
      <c r="P30" s="139" t="s">
        <v>16</v>
      </c>
      <c r="Q30" s="140">
        <f t="shared" si="13"/>
        <v>500</v>
      </c>
    </row>
    <row r="31" spans="1:17">
      <c r="A31" s="189" t="s">
        <v>49</v>
      </c>
      <c r="B31" s="194">
        <v>44607</v>
      </c>
      <c r="C31" s="191" t="s">
        <v>9</v>
      </c>
      <c r="D31" s="192">
        <v>50</v>
      </c>
      <c r="E31" s="135">
        <f t="shared" si="4"/>
        <v>50</v>
      </c>
      <c r="F31" s="136">
        <f t="shared" si="5"/>
        <v>0</v>
      </c>
      <c r="G31" s="136">
        <f t="shared" si="6"/>
        <v>0</v>
      </c>
      <c r="H31" s="137">
        <f t="shared" si="7"/>
        <v>0</v>
      </c>
      <c r="I31" s="135">
        <f t="shared" si="8"/>
        <v>0</v>
      </c>
      <c r="J31" s="136">
        <f t="shared" si="9"/>
        <v>0</v>
      </c>
      <c r="K31" s="138">
        <f t="shared" si="10"/>
        <v>0</v>
      </c>
      <c r="L31" s="139">
        <f t="shared" si="11"/>
        <v>0</v>
      </c>
      <c r="M31" s="138">
        <f t="shared" si="12"/>
        <v>0</v>
      </c>
      <c r="N31" s="136" t="s">
        <v>16</v>
      </c>
      <c r="O31" s="136" t="s">
        <v>16</v>
      </c>
      <c r="P31" s="139" t="s">
        <v>16</v>
      </c>
      <c r="Q31" s="140">
        <f t="shared" si="13"/>
        <v>50</v>
      </c>
    </row>
    <row r="32" spans="1:17">
      <c r="A32" s="189" t="s">
        <v>50</v>
      </c>
      <c r="B32" s="194">
        <v>44612</v>
      </c>
      <c r="C32" s="191" t="s">
        <v>10</v>
      </c>
      <c r="D32" s="192">
        <v>50</v>
      </c>
      <c r="E32" s="135">
        <f t="shared" si="4"/>
        <v>50</v>
      </c>
      <c r="F32" s="136">
        <f t="shared" si="5"/>
        <v>0</v>
      </c>
      <c r="G32" s="136">
        <f t="shared" si="6"/>
        <v>0</v>
      </c>
      <c r="H32" s="137">
        <f t="shared" si="7"/>
        <v>0</v>
      </c>
      <c r="I32" s="135">
        <f t="shared" si="8"/>
        <v>0</v>
      </c>
      <c r="J32" s="136">
        <f t="shared" si="9"/>
        <v>0</v>
      </c>
      <c r="K32" s="138">
        <f t="shared" si="10"/>
        <v>0</v>
      </c>
      <c r="L32" s="139">
        <f t="shared" si="11"/>
        <v>0</v>
      </c>
      <c r="M32" s="138">
        <f t="shared" si="12"/>
        <v>0</v>
      </c>
      <c r="N32" s="136" t="s">
        <v>16</v>
      </c>
      <c r="O32" s="136" t="s">
        <v>16</v>
      </c>
      <c r="P32" s="139" t="s">
        <v>16</v>
      </c>
      <c r="Q32" s="140">
        <f t="shared" si="13"/>
        <v>50</v>
      </c>
    </row>
    <row r="33" spans="1:59">
      <c r="A33" s="189" t="s">
        <v>51</v>
      </c>
      <c r="B33" s="194">
        <v>44612</v>
      </c>
      <c r="C33" s="191" t="s">
        <v>11</v>
      </c>
      <c r="D33" s="192">
        <v>400</v>
      </c>
      <c r="E33" s="135">
        <f t="shared" si="4"/>
        <v>50</v>
      </c>
      <c r="F33" s="136">
        <f t="shared" si="5"/>
        <v>50</v>
      </c>
      <c r="G33" s="136">
        <f t="shared" si="6"/>
        <v>50</v>
      </c>
      <c r="H33" s="137">
        <f t="shared" si="7"/>
        <v>0</v>
      </c>
      <c r="I33" s="135">
        <f t="shared" si="8"/>
        <v>50</v>
      </c>
      <c r="J33" s="136">
        <f t="shared" si="9"/>
        <v>50</v>
      </c>
      <c r="K33" s="138">
        <f t="shared" si="10"/>
        <v>50</v>
      </c>
      <c r="L33" s="139">
        <f t="shared" si="11"/>
        <v>0</v>
      </c>
      <c r="M33" s="138">
        <f t="shared" si="12"/>
        <v>50</v>
      </c>
      <c r="N33" s="136" t="s">
        <v>16</v>
      </c>
      <c r="O33" s="136" t="s">
        <v>16</v>
      </c>
      <c r="P33" s="139" t="s">
        <v>16</v>
      </c>
      <c r="Q33" s="140">
        <f t="shared" si="13"/>
        <v>350</v>
      </c>
    </row>
    <row r="34" spans="1:59">
      <c r="A34" s="189" t="s">
        <v>52</v>
      </c>
      <c r="B34" s="194">
        <v>44612</v>
      </c>
      <c r="C34" s="191" t="s">
        <v>12</v>
      </c>
      <c r="D34" s="192">
        <v>500</v>
      </c>
      <c r="E34" s="135">
        <f t="shared" si="4"/>
        <v>50</v>
      </c>
      <c r="F34" s="136">
        <f t="shared" si="5"/>
        <v>50</v>
      </c>
      <c r="G34" s="136">
        <f t="shared" si="6"/>
        <v>50</v>
      </c>
      <c r="H34" s="137">
        <f t="shared" si="7"/>
        <v>0</v>
      </c>
      <c r="I34" s="135">
        <f t="shared" si="8"/>
        <v>50</v>
      </c>
      <c r="J34" s="136">
        <f t="shared" si="9"/>
        <v>50</v>
      </c>
      <c r="K34" s="138">
        <f t="shared" si="10"/>
        <v>50</v>
      </c>
      <c r="L34" s="139">
        <f t="shared" si="11"/>
        <v>0</v>
      </c>
      <c r="M34" s="138">
        <f t="shared" si="12"/>
        <v>50</v>
      </c>
      <c r="N34" s="136" t="s">
        <v>16</v>
      </c>
      <c r="O34" s="136" t="s">
        <v>16</v>
      </c>
      <c r="P34" s="139" t="s">
        <v>16</v>
      </c>
      <c r="Q34" s="140">
        <f t="shared" si="13"/>
        <v>350</v>
      </c>
    </row>
    <row r="35" spans="1:59">
      <c r="A35" s="189" t="s">
        <v>53</v>
      </c>
      <c r="B35" s="194">
        <v>44612</v>
      </c>
      <c r="C35" s="191" t="s">
        <v>13</v>
      </c>
      <c r="D35" s="192">
        <v>150</v>
      </c>
      <c r="E35" s="135">
        <f t="shared" si="4"/>
        <v>50</v>
      </c>
      <c r="F35" s="136">
        <f t="shared" si="5"/>
        <v>50</v>
      </c>
      <c r="G35" s="136">
        <f t="shared" si="6"/>
        <v>0</v>
      </c>
      <c r="H35" s="137">
        <f t="shared" si="7"/>
        <v>0</v>
      </c>
      <c r="I35" s="135">
        <f t="shared" si="8"/>
        <v>50</v>
      </c>
      <c r="J35" s="136">
        <f t="shared" si="9"/>
        <v>0</v>
      </c>
      <c r="K35" s="138">
        <f t="shared" si="10"/>
        <v>0</v>
      </c>
      <c r="L35" s="139">
        <f t="shared" si="11"/>
        <v>0</v>
      </c>
      <c r="M35" s="138">
        <f t="shared" si="12"/>
        <v>0</v>
      </c>
      <c r="N35" s="136" t="s">
        <v>16</v>
      </c>
      <c r="O35" s="136" t="s">
        <v>16</v>
      </c>
      <c r="P35" s="139" t="s">
        <v>16</v>
      </c>
      <c r="Q35" s="140">
        <f t="shared" si="13"/>
        <v>150</v>
      </c>
    </row>
    <row r="36" spans="1:59">
      <c r="A36" s="189" t="s">
        <v>54</v>
      </c>
      <c r="B36" s="194">
        <v>44612</v>
      </c>
      <c r="C36" s="191" t="s">
        <v>14</v>
      </c>
      <c r="D36" s="192">
        <v>100</v>
      </c>
      <c r="E36" s="135">
        <f t="shared" si="4"/>
        <v>50</v>
      </c>
      <c r="F36" s="136">
        <f t="shared" si="5"/>
        <v>0</v>
      </c>
      <c r="G36" s="136">
        <f t="shared" si="6"/>
        <v>0</v>
      </c>
      <c r="H36" s="137">
        <f t="shared" si="7"/>
        <v>0</v>
      </c>
      <c r="I36" s="135">
        <f t="shared" si="8"/>
        <v>50</v>
      </c>
      <c r="J36" s="136">
        <f t="shared" si="9"/>
        <v>0</v>
      </c>
      <c r="K36" s="138">
        <f t="shared" si="10"/>
        <v>0</v>
      </c>
      <c r="L36" s="139">
        <f t="shared" si="11"/>
        <v>0</v>
      </c>
      <c r="M36" s="138">
        <f t="shared" si="12"/>
        <v>0</v>
      </c>
      <c r="N36" s="136" t="s">
        <v>16</v>
      </c>
      <c r="O36" s="136" t="s">
        <v>44</v>
      </c>
      <c r="P36" s="139" t="s">
        <v>16</v>
      </c>
      <c r="Q36" s="140">
        <f t="shared" si="13"/>
        <v>100</v>
      </c>
    </row>
    <row r="37" spans="1:59">
      <c r="A37" s="189" t="s">
        <v>55</v>
      </c>
      <c r="B37" s="194">
        <v>44612</v>
      </c>
      <c r="C37" s="191" t="s">
        <v>15</v>
      </c>
      <c r="D37" s="192">
        <v>50</v>
      </c>
      <c r="E37" s="135">
        <f t="shared" si="4"/>
        <v>50</v>
      </c>
      <c r="F37" s="136">
        <f t="shared" si="5"/>
        <v>0</v>
      </c>
      <c r="G37" s="136">
        <f t="shared" si="6"/>
        <v>0</v>
      </c>
      <c r="H37" s="137">
        <f t="shared" si="7"/>
        <v>0</v>
      </c>
      <c r="I37" s="135">
        <f t="shared" si="8"/>
        <v>0</v>
      </c>
      <c r="J37" s="136">
        <f t="shared" si="9"/>
        <v>0</v>
      </c>
      <c r="K37" s="138">
        <f t="shared" si="10"/>
        <v>0</v>
      </c>
      <c r="L37" s="139">
        <f t="shared" si="11"/>
        <v>0</v>
      </c>
      <c r="M37" s="138">
        <f t="shared" si="12"/>
        <v>0</v>
      </c>
      <c r="N37" s="136" t="s">
        <v>16</v>
      </c>
      <c r="O37" s="136" t="s">
        <v>16</v>
      </c>
      <c r="P37" s="139" t="s">
        <v>16</v>
      </c>
      <c r="Q37" s="140">
        <f t="shared" si="13"/>
        <v>50</v>
      </c>
    </row>
    <row r="38" spans="1:59">
      <c r="A38" s="189" t="s">
        <v>56</v>
      </c>
      <c r="B38" s="195">
        <v>44613</v>
      </c>
      <c r="C38" s="191" t="s">
        <v>18</v>
      </c>
      <c r="D38" s="192">
        <v>50</v>
      </c>
      <c r="E38" s="135">
        <f t="shared" si="4"/>
        <v>50</v>
      </c>
      <c r="F38" s="136">
        <f t="shared" si="5"/>
        <v>0</v>
      </c>
      <c r="G38" s="136">
        <f t="shared" si="6"/>
        <v>0</v>
      </c>
      <c r="H38" s="137">
        <f t="shared" si="7"/>
        <v>0</v>
      </c>
      <c r="I38" s="135">
        <f t="shared" si="8"/>
        <v>0</v>
      </c>
      <c r="J38" s="136">
        <f t="shared" si="9"/>
        <v>0</v>
      </c>
      <c r="K38" s="138">
        <f t="shared" si="10"/>
        <v>0</v>
      </c>
      <c r="L38" s="139">
        <f t="shared" si="11"/>
        <v>0</v>
      </c>
      <c r="M38" s="138">
        <f t="shared" si="12"/>
        <v>0</v>
      </c>
      <c r="N38" s="136" t="s">
        <v>16</v>
      </c>
      <c r="O38" s="136" t="s">
        <v>16</v>
      </c>
      <c r="P38" s="139" t="s">
        <v>16</v>
      </c>
      <c r="Q38" s="140">
        <f t="shared" si="13"/>
        <v>50</v>
      </c>
    </row>
    <row r="39" spans="1:59">
      <c r="A39" s="189" t="s">
        <v>57</v>
      </c>
      <c r="B39" s="194">
        <v>44613</v>
      </c>
      <c r="C39" s="191" t="s">
        <v>19</v>
      </c>
      <c r="D39" s="192">
        <v>50</v>
      </c>
      <c r="E39" s="135">
        <f t="shared" si="4"/>
        <v>50</v>
      </c>
      <c r="F39" s="136">
        <f t="shared" si="5"/>
        <v>0</v>
      </c>
      <c r="G39" s="136">
        <f t="shared" si="6"/>
        <v>0</v>
      </c>
      <c r="H39" s="137">
        <f t="shared" si="7"/>
        <v>0</v>
      </c>
      <c r="I39" s="135">
        <f t="shared" si="8"/>
        <v>0</v>
      </c>
      <c r="J39" s="136">
        <f t="shared" si="9"/>
        <v>0</v>
      </c>
      <c r="K39" s="138">
        <f t="shared" si="10"/>
        <v>0</v>
      </c>
      <c r="L39" s="139">
        <f t="shared" si="11"/>
        <v>0</v>
      </c>
      <c r="M39" s="138">
        <f t="shared" si="12"/>
        <v>0</v>
      </c>
      <c r="N39" s="136" t="s">
        <v>16</v>
      </c>
      <c r="O39" s="136" t="s">
        <v>16</v>
      </c>
      <c r="P39" s="139" t="s">
        <v>16</v>
      </c>
      <c r="Q39" s="140">
        <f t="shared" si="13"/>
        <v>50</v>
      </c>
    </row>
    <row r="40" spans="1:59">
      <c r="A40" s="189" t="s">
        <v>58</v>
      </c>
      <c r="B40" s="194">
        <v>44613</v>
      </c>
      <c r="C40" s="191" t="s">
        <v>20</v>
      </c>
      <c r="D40" s="192">
        <v>50</v>
      </c>
      <c r="E40" s="135">
        <f t="shared" si="4"/>
        <v>50</v>
      </c>
      <c r="F40" s="136">
        <f t="shared" si="5"/>
        <v>0</v>
      </c>
      <c r="G40" s="136">
        <f t="shared" si="6"/>
        <v>0</v>
      </c>
      <c r="H40" s="137">
        <f t="shared" si="7"/>
        <v>0</v>
      </c>
      <c r="I40" s="135">
        <f t="shared" si="8"/>
        <v>0</v>
      </c>
      <c r="J40" s="136">
        <f t="shared" si="9"/>
        <v>0</v>
      </c>
      <c r="K40" s="138">
        <f t="shared" si="10"/>
        <v>0</v>
      </c>
      <c r="L40" s="139">
        <f t="shared" si="11"/>
        <v>0</v>
      </c>
      <c r="M40" s="138">
        <f t="shared" si="12"/>
        <v>0</v>
      </c>
      <c r="N40" s="136" t="s">
        <v>16</v>
      </c>
      <c r="O40" s="136" t="s">
        <v>16</v>
      </c>
      <c r="P40" s="139" t="s">
        <v>44</v>
      </c>
      <c r="Q40" s="140">
        <f t="shared" si="13"/>
        <v>50</v>
      </c>
    </row>
    <row r="41" spans="1:59" ht="16.5" thickBot="1">
      <c r="A41" s="196" t="s">
        <v>59</v>
      </c>
      <c r="B41" s="197">
        <v>44613</v>
      </c>
      <c r="C41" s="198" t="s">
        <v>21</v>
      </c>
      <c r="D41" s="199">
        <v>50</v>
      </c>
      <c r="E41" s="135">
        <f t="shared" si="4"/>
        <v>50</v>
      </c>
      <c r="F41" s="136">
        <f t="shared" si="5"/>
        <v>0</v>
      </c>
      <c r="G41" s="136">
        <f t="shared" si="6"/>
        <v>0</v>
      </c>
      <c r="H41" s="137">
        <f t="shared" si="7"/>
        <v>0</v>
      </c>
      <c r="I41" s="135">
        <f t="shared" si="8"/>
        <v>0</v>
      </c>
      <c r="J41" s="136">
        <f t="shared" si="9"/>
        <v>0</v>
      </c>
      <c r="K41" s="138">
        <f t="shared" si="10"/>
        <v>0</v>
      </c>
      <c r="L41" s="139">
        <f t="shared" si="11"/>
        <v>0</v>
      </c>
      <c r="M41" s="138">
        <f t="shared" si="12"/>
        <v>0</v>
      </c>
      <c r="N41" s="136" t="s">
        <v>16</v>
      </c>
      <c r="O41" s="136" t="s">
        <v>16</v>
      </c>
      <c r="P41" s="139" t="s">
        <v>16</v>
      </c>
      <c r="Q41" s="140">
        <f t="shared" si="13"/>
        <v>50</v>
      </c>
      <c r="BG41"/>
    </row>
    <row r="42" spans="1:59" ht="16.5" thickBot="1">
      <c r="A42" s="218" t="s">
        <v>16</v>
      </c>
      <c r="B42" s="162"/>
      <c r="C42" s="162"/>
      <c r="D42" s="148">
        <f>SUM(D27:D41)</f>
        <v>2700</v>
      </c>
      <c r="E42" s="149">
        <f>SUM(E27:E41)</f>
        <v>750</v>
      </c>
      <c r="F42" s="150">
        <f t="shared" ref="F42:I42" si="14">SUM(F27:F41)</f>
        <v>200</v>
      </c>
      <c r="G42" s="150">
        <f t="shared" si="14"/>
        <v>150</v>
      </c>
      <c r="H42" s="150">
        <f t="shared" si="14"/>
        <v>50</v>
      </c>
      <c r="I42" s="149">
        <f t="shared" si="14"/>
        <v>300</v>
      </c>
      <c r="J42" s="150">
        <f t="shared" ref="J42" si="15">SUM(J27:J41)</f>
        <v>150</v>
      </c>
      <c r="K42" s="150">
        <f t="shared" ref="K42" si="16">SUM(K27:K41)</f>
        <v>150</v>
      </c>
      <c r="L42" s="150">
        <f t="shared" ref="L42:M42" si="17">SUM(L27:L41)</f>
        <v>50</v>
      </c>
      <c r="M42" s="149">
        <f t="shared" si="17"/>
        <v>150</v>
      </c>
      <c r="N42" s="150">
        <f t="shared" ref="N42" si="18">SUM(N27:N41)</f>
        <v>50</v>
      </c>
      <c r="O42" s="150">
        <f t="shared" ref="O42" si="19">SUM(O27:O41)</f>
        <v>0</v>
      </c>
      <c r="P42" s="150">
        <f t="shared" ref="P42" si="20">SUM(P27:P41)</f>
        <v>0</v>
      </c>
      <c r="Q42" s="152">
        <f>SUM(E42:P42)</f>
        <v>2000</v>
      </c>
    </row>
    <row r="43" spans="1:59" ht="16.5" thickBot="1">
      <c r="A43" s="189"/>
      <c r="B43" s="162"/>
      <c r="C43" s="162"/>
      <c r="D43" s="163"/>
      <c r="E43" s="196" t="s">
        <v>74</v>
      </c>
      <c r="F43" s="200"/>
      <c r="G43" s="200"/>
      <c r="H43" s="147">
        <f>SUM(E42:H42)</f>
        <v>1150</v>
      </c>
      <c r="I43" s="196" t="s">
        <v>75</v>
      </c>
      <c r="J43" s="200"/>
      <c r="K43" s="200"/>
      <c r="L43" s="147">
        <f>SUM(I42:L42)</f>
        <v>650</v>
      </c>
      <c r="M43" s="196" t="s">
        <v>76</v>
      </c>
      <c r="N43" s="200"/>
      <c r="O43" s="200"/>
      <c r="P43" s="147">
        <f>SUM(M42:P42)</f>
        <v>200</v>
      </c>
      <c r="Q43" s="217"/>
    </row>
    <row r="44" spans="1:59" ht="16.5" thickBot="1">
      <c r="A44" s="189"/>
      <c r="B44" s="162"/>
      <c r="C44" s="162"/>
      <c r="D44" s="163"/>
      <c r="E44" s="153" t="s">
        <v>80</v>
      </c>
      <c r="F44" s="154"/>
      <c r="G44" s="154"/>
      <c r="H44" s="151">
        <f>H43</f>
        <v>1150</v>
      </c>
      <c r="I44" s="153" t="s">
        <v>79</v>
      </c>
      <c r="J44" s="154"/>
      <c r="K44" s="154"/>
      <c r="L44" s="151">
        <f>H43+L43</f>
        <v>1800</v>
      </c>
      <c r="M44" s="153" t="s">
        <v>80</v>
      </c>
      <c r="N44" s="154"/>
      <c r="O44" s="154"/>
      <c r="P44" s="151">
        <f>L44+P43</f>
        <v>2000</v>
      </c>
      <c r="Q44" s="217"/>
    </row>
    <row r="45" spans="1:59" ht="16.5" thickBot="1">
      <c r="A45" s="196"/>
      <c r="B45" s="219"/>
      <c r="C45" s="219"/>
      <c r="D45" s="220"/>
      <c r="E45" s="153" t="s">
        <v>78</v>
      </c>
      <c r="F45" s="154"/>
      <c r="G45" s="154"/>
      <c r="H45" s="151">
        <f>2000-H43</f>
        <v>850</v>
      </c>
      <c r="I45" s="153" t="s">
        <v>78</v>
      </c>
      <c r="J45" s="154"/>
      <c r="K45" s="154"/>
      <c r="L45" s="151">
        <f>2000-H43-L43</f>
        <v>200</v>
      </c>
      <c r="M45" s="153" t="s">
        <v>78</v>
      </c>
      <c r="N45" s="154"/>
      <c r="O45" s="154"/>
      <c r="P45" s="151">
        <f>2000-H43-L43-P43</f>
        <v>0</v>
      </c>
      <c r="Q45" s="221"/>
    </row>
    <row r="46" spans="1:59">
      <c r="B46" s="26"/>
      <c r="C46" s="26"/>
      <c r="D46" s="27"/>
      <c r="E46" s="18"/>
      <c r="F46" s="18"/>
      <c r="G46" s="18"/>
      <c r="H46" s="45"/>
      <c r="I46" s="18"/>
      <c r="J46" s="18"/>
      <c r="K46" s="18"/>
      <c r="L46" s="45"/>
      <c r="M46" s="18"/>
      <c r="N46" s="18"/>
      <c r="O46" s="18"/>
      <c r="P46" s="45"/>
      <c r="Q46" s="102"/>
    </row>
    <row r="47" spans="1:59" s="102" customFormat="1">
      <c r="A47" s="102" t="s">
        <v>108</v>
      </c>
      <c r="Q47" s="1"/>
    </row>
    <row r="48" spans="1:59" ht="21" customHeight="1">
      <c r="A48" s="101"/>
      <c r="B48" s="26"/>
      <c r="C48" s="26"/>
      <c r="D48" s="27"/>
    </row>
    <row r="49" spans="1:7">
      <c r="A49" s="106" t="s">
        <v>129</v>
      </c>
      <c r="B49" s="26"/>
      <c r="C49" s="26"/>
      <c r="D49" s="27"/>
    </row>
    <row r="50" spans="1:7">
      <c r="A50" s="107" t="s">
        <v>154</v>
      </c>
      <c r="B50" s="26"/>
      <c r="C50" s="26"/>
      <c r="D50" s="27"/>
    </row>
    <row r="51" spans="1:7" ht="16.5" thickBot="1">
      <c r="A51" s="107" t="s">
        <v>135</v>
      </c>
      <c r="B51" s="26"/>
      <c r="C51" s="26"/>
      <c r="D51" s="27"/>
    </row>
    <row r="52" spans="1:7" ht="16.5" thickBot="1">
      <c r="A52" s="107" t="s">
        <v>134</v>
      </c>
      <c r="B52" s="26"/>
      <c r="C52" s="26"/>
      <c r="D52" s="27"/>
      <c r="G52" s="96"/>
    </row>
    <row r="53" spans="1:7">
      <c r="A53" s="103" t="s">
        <v>155</v>
      </c>
      <c r="B53" s="26"/>
      <c r="C53" s="26"/>
      <c r="D53" s="27"/>
    </row>
    <row r="54" spans="1:7">
      <c r="A54" s="103" t="s">
        <v>156</v>
      </c>
      <c r="B54" s="26"/>
      <c r="C54" s="26"/>
      <c r="D54" s="27"/>
    </row>
    <row r="55" spans="1:7">
      <c r="A55" s="103" t="s">
        <v>157</v>
      </c>
      <c r="B55" s="26"/>
      <c r="C55" s="26"/>
      <c r="D55" s="27"/>
    </row>
    <row r="56" spans="1:7">
      <c r="A56" s="103" t="s">
        <v>136</v>
      </c>
      <c r="B56" s="26"/>
      <c r="C56" s="26"/>
      <c r="D56" s="27"/>
    </row>
    <row r="57" spans="1:7">
      <c r="A57" s="103" t="s">
        <v>137</v>
      </c>
      <c r="B57" s="26"/>
      <c r="C57" s="26"/>
      <c r="D57" s="27"/>
    </row>
    <row r="58" spans="1:7">
      <c r="A58" s="103"/>
      <c r="B58" s="26"/>
      <c r="C58" s="26"/>
      <c r="D58" s="27"/>
    </row>
    <row r="59" spans="1:7">
      <c r="A59" s="105" t="s">
        <v>130</v>
      </c>
    </row>
    <row r="60" spans="1:7">
      <c r="A60" s="103" t="s">
        <v>131</v>
      </c>
    </row>
    <row r="61" spans="1:7">
      <c r="A61" s="103" t="s">
        <v>132</v>
      </c>
    </row>
    <row r="62" spans="1:7">
      <c r="A62" s="103" t="s">
        <v>133</v>
      </c>
    </row>
  </sheetData>
  <mergeCells count="6">
    <mergeCell ref="Q25:Q26"/>
    <mergeCell ref="E1:H1"/>
    <mergeCell ref="I1:L1"/>
    <mergeCell ref="E25:H25"/>
    <mergeCell ref="I25:L25"/>
    <mergeCell ref="M25:P25"/>
  </mergeCells>
  <phoneticPr fontId="9" type="noConversion"/>
  <pageMargins left="0.7" right="0.7" top="0.75" bottom="0.75" header="0.51180555555555496" footer="0.51180555555555496"/>
  <pageSetup scale="67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6"/>
  <sheetViews>
    <sheetView showGridLines="0" showRowColHeaders="0" zoomScaleNormal="100" workbookViewId="0"/>
  </sheetViews>
  <sheetFormatPr defaultColWidth="11.7109375" defaultRowHeight="15.75"/>
  <cols>
    <col min="1" max="1" width="15.28515625" style="1" customWidth="1"/>
    <col min="2" max="2" width="15.42578125" style="1" customWidth="1"/>
    <col min="3" max="3" width="14.28515625" style="1" customWidth="1"/>
    <col min="4" max="4" width="15.28515625" style="1" customWidth="1"/>
    <col min="5" max="5" width="8.7109375" style="1" customWidth="1"/>
    <col min="6" max="7" width="9.7109375" style="1" customWidth="1"/>
    <col min="8" max="8" width="8.42578125" style="1" customWidth="1"/>
    <col min="9" max="9" width="8.7109375" style="1" customWidth="1"/>
    <col min="10" max="10" width="10" style="1" customWidth="1"/>
    <col min="11" max="11" width="10" style="82" customWidth="1"/>
    <col min="12" max="12" width="9.7109375" style="1" customWidth="1"/>
    <col min="13" max="54" width="11.7109375" style="1"/>
  </cols>
  <sheetData>
    <row r="1" spans="1:13" ht="21">
      <c r="A1" s="211" t="s">
        <v>73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  <c r="L1" s="214"/>
      <c r="M1" s="216"/>
    </row>
    <row r="2" spans="1:13" hidden="1">
      <c r="A2" s="189"/>
      <c r="B2" s="164"/>
      <c r="C2" s="164"/>
      <c r="D2" s="164"/>
      <c r="E2" s="164"/>
      <c r="F2" s="164"/>
      <c r="G2" s="164"/>
      <c r="H2" s="164"/>
      <c r="I2" s="164"/>
      <c r="J2" s="164"/>
      <c r="K2" s="138"/>
      <c r="L2" s="164"/>
      <c r="M2" s="217"/>
    </row>
    <row r="3" spans="1:13" ht="16.5" hidden="1" thickBot="1">
      <c r="A3" s="222"/>
      <c r="B3" s="222"/>
      <c r="C3" s="222"/>
      <c r="D3" s="222"/>
      <c r="E3" s="223" t="s">
        <v>22</v>
      </c>
      <c r="F3" s="224"/>
      <c r="G3" s="224"/>
      <c r="H3" s="225"/>
      <c r="I3" s="226"/>
      <c r="J3" s="226"/>
      <c r="K3" s="226"/>
      <c r="L3" s="226"/>
      <c r="M3" s="217"/>
    </row>
    <row r="4" spans="1:13" ht="48" hidden="1" thickBot="1">
      <c r="A4" s="227"/>
      <c r="B4" s="228" t="s">
        <v>1</v>
      </c>
      <c r="C4" s="228" t="s">
        <v>2</v>
      </c>
      <c r="D4" s="228" t="s">
        <v>3</v>
      </c>
      <c r="E4" s="229" t="s">
        <v>40</v>
      </c>
      <c r="F4" s="230" t="s">
        <v>41</v>
      </c>
      <c r="G4" s="230" t="s">
        <v>42</v>
      </c>
      <c r="H4" s="231" t="s">
        <v>43</v>
      </c>
      <c r="I4" s="232"/>
      <c r="J4" s="232"/>
      <c r="K4" s="232"/>
      <c r="L4" s="232"/>
      <c r="M4" s="217"/>
    </row>
    <row r="5" spans="1:13" s="11" customFormat="1" hidden="1">
      <c r="A5" s="233" t="s">
        <v>4</v>
      </c>
      <c r="B5" s="234"/>
      <c r="C5" s="234"/>
      <c r="D5" s="235">
        <f t="shared" ref="D5:H5" si="0">SUM(D6:D31)</f>
        <v>18750</v>
      </c>
      <c r="E5" s="236">
        <f t="shared" si="0"/>
        <v>1300</v>
      </c>
      <c r="F5" s="237">
        <f t="shared" si="0"/>
        <v>600</v>
      </c>
      <c r="G5" s="237">
        <f t="shared" si="0"/>
        <v>100</v>
      </c>
      <c r="H5" s="238">
        <f t="shared" si="0"/>
        <v>0</v>
      </c>
      <c r="I5" s="253"/>
      <c r="J5" s="253"/>
      <c r="K5" s="253"/>
      <c r="L5" s="253"/>
      <c r="M5" s="254"/>
    </row>
    <row r="6" spans="1:13" hidden="1">
      <c r="A6" s="239" t="s">
        <v>45</v>
      </c>
      <c r="B6" s="194">
        <v>44291</v>
      </c>
      <c r="C6" s="240" t="s">
        <v>5</v>
      </c>
      <c r="D6" s="192">
        <v>50</v>
      </c>
      <c r="E6" s="135">
        <v>50</v>
      </c>
      <c r="F6" s="136">
        <f t="shared" ref="F6:F31" si="1">IF(D6&gt;=150,50,0)</f>
        <v>0</v>
      </c>
      <c r="G6" s="136">
        <f t="shared" ref="G6:G13" si="2">IF(D6&gt;=400,50,0)</f>
        <v>0</v>
      </c>
      <c r="H6" s="137"/>
      <c r="I6" s="138"/>
      <c r="J6" s="136"/>
      <c r="K6" s="138"/>
      <c r="L6" s="138"/>
      <c r="M6" s="217"/>
    </row>
    <row r="7" spans="1:13" hidden="1">
      <c r="A7" s="241" t="s">
        <v>46</v>
      </c>
      <c r="B7" s="194">
        <v>44292</v>
      </c>
      <c r="C7" s="240" t="s">
        <v>6</v>
      </c>
      <c r="D7" s="192">
        <v>150</v>
      </c>
      <c r="E7" s="135">
        <v>50</v>
      </c>
      <c r="F7" s="136">
        <f t="shared" si="1"/>
        <v>50</v>
      </c>
      <c r="G7" s="136">
        <f t="shared" si="2"/>
        <v>0</v>
      </c>
      <c r="H7" s="137"/>
      <c r="I7" s="138"/>
      <c r="J7" s="136"/>
      <c r="K7" s="138"/>
      <c r="L7" s="138"/>
      <c r="M7" s="217"/>
    </row>
    <row r="8" spans="1:13" hidden="1">
      <c r="A8" s="241" t="s">
        <v>47</v>
      </c>
      <c r="B8" s="194">
        <v>44296</v>
      </c>
      <c r="C8" s="240" t="s">
        <v>7</v>
      </c>
      <c r="D8" s="192">
        <v>50</v>
      </c>
      <c r="E8" s="135">
        <v>50</v>
      </c>
      <c r="F8" s="136">
        <f t="shared" si="1"/>
        <v>0</v>
      </c>
      <c r="G8" s="136">
        <f t="shared" si="2"/>
        <v>0</v>
      </c>
      <c r="H8" s="137"/>
      <c r="I8" s="138"/>
      <c r="J8" s="136"/>
      <c r="K8" s="138"/>
      <c r="L8" s="138"/>
      <c r="M8" s="217"/>
    </row>
    <row r="9" spans="1:13" hidden="1">
      <c r="A9" s="241" t="s">
        <v>48</v>
      </c>
      <c r="B9" s="194">
        <v>44296</v>
      </c>
      <c r="C9" s="240" t="s">
        <v>8</v>
      </c>
      <c r="D9" s="192">
        <v>10000</v>
      </c>
      <c r="E9" s="135">
        <v>50</v>
      </c>
      <c r="F9" s="136">
        <f t="shared" si="1"/>
        <v>50</v>
      </c>
      <c r="G9" s="136">
        <f t="shared" si="2"/>
        <v>50</v>
      </c>
      <c r="H9" s="137"/>
      <c r="I9" s="138"/>
      <c r="J9" s="136"/>
      <c r="K9" s="138"/>
      <c r="L9" s="138"/>
      <c r="M9" s="217"/>
    </row>
    <row r="10" spans="1:13" hidden="1">
      <c r="A10" s="241" t="s">
        <v>49</v>
      </c>
      <c r="B10" s="194">
        <v>44301</v>
      </c>
      <c r="C10" s="240" t="s">
        <v>9</v>
      </c>
      <c r="D10" s="192">
        <v>100</v>
      </c>
      <c r="E10" s="135">
        <v>50</v>
      </c>
      <c r="F10" s="136">
        <f t="shared" si="1"/>
        <v>0</v>
      </c>
      <c r="G10" s="136">
        <f t="shared" si="2"/>
        <v>0</v>
      </c>
      <c r="H10" s="137"/>
      <c r="I10" s="138"/>
      <c r="J10" s="136"/>
      <c r="K10" s="138"/>
      <c r="L10" s="138"/>
      <c r="M10" s="217"/>
    </row>
    <row r="11" spans="1:13" hidden="1">
      <c r="A11" s="241" t="s">
        <v>50</v>
      </c>
      <c r="B11" s="194">
        <v>44306</v>
      </c>
      <c r="C11" s="240" t="s">
        <v>10</v>
      </c>
      <c r="D11" s="192">
        <v>350</v>
      </c>
      <c r="E11" s="135">
        <v>50</v>
      </c>
      <c r="F11" s="136">
        <f t="shared" si="1"/>
        <v>50</v>
      </c>
      <c r="G11" s="136">
        <f t="shared" si="2"/>
        <v>0</v>
      </c>
      <c r="H11" s="137"/>
      <c r="I11" s="138"/>
      <c r="J11" s="136"/>
      <c r="K11" s="138"/>
      <c r="L11" s="138"/>
      <c r="M11" s="217"/>
    </row>
    <row r="12" spans="1:13" hidden="1">
      <c r="A12" s="241" t="s">
        <v>51</v>
      </c>
      <c r="B12" s="194">
        <v>44306</v>
      </c>
      <c r="C12" s="240" t="s">
        <v>11</v>
      </c>
      <c r="D12" s="192">
        <v>50</v>
      </c>
      <c r="E12" s="135">
        <v>50</v>
      </c>
      <c r="F12" s="136">
        <f t="shared" si="1"/>
        <v>0</v>
      </c>
      <c r="G12" s="136">
        <f t="shared" si="2"/>
        <v>0</v>
      </c>
      <c r="H12" s="137"/>
      <c r="I12" s="138"/>
      <c r="J12" s="136"/>
      <c r="K12" s="138"/>
      <c r="L12" s="138"/>
      <c r="M12" s="217"/>
    </row>
    <row r="13" spans="1:13" hidden="1">
      <c r="A13" s="241" t="s">
        <v>52</v>
      </c>
      <c r="B13" s="194">
        <v>44306</v>
      </c>
      <c r="C13" s="240" t="s">
        <v>12</v>
      </c>
      <c r="D13" s="192">
        <v>900</v>
      </c>
      <c r="E13" s="135">
        <v>50</v>
      </c>
      <c r="F13" s="136">
        <f t="shared" si="1"/>
        <v>50</v>
      </c>
      <c r="G13" s="136">
        <f t="shared" si="2"/>
        <v>50</v>
      </c>
      <c r="H13" s="137"/>
      <c r="I13" s="138"/>
      <c r="J13" s="136"/>
      <c r="K13" s="138"/>
      <c r="L13" s="138"/>
      <c r="M13" s="217"/>
    </row>
    <row r="14" spans="1:13" hidden="1">
      <c r="A14" s="241" t="s">
        <v>53</v>
      </c>
      <c r="B14" s="194">
        <v>44306</v>
      </c>
      <c r="C14" s="240" t="s">
        <v>13</v>
      </c>
      <c r="D14" s="192">
        <v>850</v>
      </c>
      <c r="E14" s="135">
        <v>50</v>
      </c>
      <c r="F14" s="136">
        <f t="shared" si="1"/>
        <v>50</v>
      </c>
      <c r="G14" s="136"/>
      <c r="H14" s="137"/>
      <c r="I14" s="138"/>
      <c r="J14" s="136"/>
      <c r="K14" s="138"/>
      <c r="L14" s="138"/>
      <c r="M14" s="217"/>
    </row>
    <row r="15" spans="1:13" hidden="1">
      <c r="A15" s="241" t="s">
        <v>54</v>
      </c>
      <c r="B15" s="194">
        <v>44306</v>
      </c>
      <c r="C15" s="240" t="s">
        <v>14</v>
      </c>
      <c r="D15" s="192">
        <v>600</v>
      </c>
      <c r="E15" s="135">
        <v>50</v>
      </c>
      <c r="F15" s="136">
        <f t="shared" si="1"/>
        <v>50</v>
      </c>
      <c r="G15" s="136"/>
      <c r="H15" s="137"/>
      <c r="I15" s="138"/>
      <c r="J15" s="136"/>
      <c r="K15" s="138"/>
      <c r="L15" s="138"/>
      <c r="M15" s="217"/>
    </row>
    <row r="16" spans="1:13" hidden="1">
      <c r="A16" s="241" t="s">
        <v>55</v>
      </c>
      <c r="B16" s="194">
        <v>44306</v>
      </c>
      <c r="C16" s="240" t="s">
        <v>15</v>
      </c>
      <c r="D16" s="192">
        <v>200</v>
      </c>
      <c r="E16" s="135">
        <v>50</v>
      </c>
      <c r="F16" s="136">
        <f t="shared" si="1"/>
        <v>50</v>
      </c>
      <c r="G16" s="136"/>
      <c r="H16" s="137"/>
      <c r="I16" s="138"/>
      <c r="J16" s="136"/>
      <c r="K16" s="138"/>
      <c r="L16" s="138"/>
      <c r="M16" s="217"/>
    </row>
    <row r="17" spans="1:13" hidden="1">
      <c r="A17" s="241" t="s">
        <v>56</v>
      </c>
      <c r="B17" s="195" t="s">
        <v>17</v>
      </c>
      <c r="C17" s="240" t="s">
        <v>18</v>
      </c>
      <c r="D17" s="192">
        <v>50</v>
      </c>
      <c r="E17" s="135">
        <v>50</v>
      </c>
      <c r="F17" s="136">
        <f t="shared" si="1"/>
        <v>0</v>
      </c>
      <c r="G17" s="136"/>
      <c r="H17" s="137"/>
      <c r="I17" s="138"/>
      <c r="J17" s="136"/>
      <c r="K17" s="138"/>
      <c r="L17" s="138"/>
      <c r="M17" s="217"/>
    </row>
    <row r="18" spans="1:13" hidden="1">
      <c r="A18" s="241" t="s">
        <v>57</v>
      </c>
      <c r="B18" s="194">
        <v>44317</v>
      </c>
      <c r="C18" s="240" t="s">
        <v>19</v>
      </c>
      <c r="D18" s="192">
        <v>50</v>
      </c>
      <c r="E18" s="135">
        <v>50</v>
      </c>
      <c r="F18" s="136">
        <f t="shared" si="1"/>
        <v>0</v>
      </c>
      <c r="G18" s="136"/>
      <c r="H18" s="137"/>
      <c r="I18" s="138"/>
      <c r="J18" s="136"/>
      <c r="K18" s="138"/>
      <c r="L18" s="138"/>
      <c r="M18" s="217"/>
    </row>
    <row r="19" spans="1:13" hidden="1">
      <c r="A19" s="241" t="s">
        <v>58</v>
      </c>
      <c r="B19" s="194">
        <v>44334</v>
      </c>
      <c r="C19" s="240" t="s">
        <v>20</v>
      </c>
      <c r="D19" s="192">
        <v>400</v>
      </c>
      <c r="E19" s="135">
        <v>50</v>
      </c>
      <c r="F19" s="136">
        <f t="shared" si="1"/>
        <v>50</v>
      </c>
      <c r="G19" s="136"/>
      <c r="H19" s="137"/>
      <c r="I19" s="138"/>
      <c r="J19" s="136"/>
      <c r="K19" s="138"/>
      <c r="L19" s="138"/>
      <c r="M19" s="217"/>
    </row>
    <row r="20" spans="1:13" hidden="1">
      <c r="A20" s="241" t="s">
        <v>59</v>
      </c>
      <c r="B20" s="194">
        <v>44335</v>
      </c>
      <c r="C20" s="240" t="s">
        <v>21</v>
      </c>
      <c r="D20" s="192">
        <v>50</v>
      </c>
      <c r="E20" s="135">
        <v>50</v>
      </c>
      <c r="F20" s="136">
        <f t="shared" si="1"/>
        <v>0</v>
      </c>
      <c r="G20" s="136"/>
      <c r="H20" s="137"/>
      <c r="I20" s="138"/>
      <c r="J20" s="136"/>
      <c r="K20" s="138"/>
      <c r="L20" s="138"/>
      <c r="M20" s="217"/>
    </row>
    <row r="21" spans="1:13" hidden="1">
      <c r="A21" s="241" t="s">
        <v>60</v>
      </c>
      <c r="B21" s="194">
        <v>44306</v>
      </c>
      <c r="C21" s="240" t="s">
        <v>24</v>
      </c>
      <c r="D21" s="192">
        <v>100</v>
      </c>
      <c r="E21" s="135">
        <v>50</v>
      </c>
      <c r="F21" s="136">
        <f t="shared" si="1"/>
        <v>0</v>
      </c>
      <c r="G21" s="136"/>
      <c r="H21" s="137"/>
      <c r="I21" s="164"/>
      <c r="J21" s="164"/>
      <c r="K21" s="138"/>
      <c r="L21" s="164"/>
      <c r="M21" s="217"/>
    </row>
    <row r="22" spans="1:13" hidden="1">
      <c r="A22" s="241" t="s">
        <v>61</v>
      </c>
      <c r="B22" s="194">
        <v>44306</v>
      </c>
      <c r="C22" s="240" t="s">
        <v>25</v>
      </c>
      <c r="D22" s="192">
        <v>100</v>
      </c>
      <c r="E22" s="135">
        <v>50</v>
      </c>
      <c r="F22" s="136">
        <f t="shared" si="1"/>
        <v>0</v>
      </c>
      <c r="G22" s="136"/>
      <c r="H22" s="137"/>
      <c r="I22" s="164"/>
      <c r="J22" s="164"/>
      <c r="K22" s="138"/>
      <c r="L22" s="164"/>
      <c r="M22" s="217"/>
    </row>
    <row r="23" spans="1:13" hidden="1">
      <c r="A23" s="241" t="s">
        <v>62</v>
      </c>
      <c r="B23" s="195" t="s">
        <v>17</v>
      </c>
      <c r="C23" s="240" t="s">
        <v>26</v>
      </c>
      <c r="D23" s="192">
        <v>3000</v>
      </c>
      <c r="E23" s="135">
        <v>50</v>
      </c>
      <c r="F23" s="136">
        <f t="shared" si="1"/>
        <v>50</v>
      </c>
      <c r="G23" s="136"/>
      <c r="H23" s="137"/>
      <c r="I23" s="164"/>
      <c r="J23" s="164"/>
      <c r="K23" s="138"/>
      <c r="L23" s="164"/>
      <c r="M23" s="217"/>
    </row>
    <row r="24" spans="1:13" hidden="1">
      <c r="A24" s="241" t="s">
        <v>63</v>
      </c>
      <c r="B24" s="194">
        <v>44317</v>
      </c>
      <c r="C24" s="240" t="s">
        <v>27</v>
      </c>
      <c r="D24" s="192">
        <v>250</v>
      </c>
      <c r="E24" s="135">
        <v>50</v>
      </c>
      <c r="F24" s="136">
        <f t="shared" si="1"/>
        <v>50</v>
      </c>
      <c r="G24" s="136"/>
      <c r="H24" s="137"/>
      <c r="I24" s="164"/>
      <c r="J24" s="164"/>
      <c r="K24" s="138"/>
      <c r="L24" s="164"/>
      <c r="M24" s="217"/>
    </row>
    <row r="25" spans="1:13" hidden="1">
      <c r="A25" s="241" t="s">
        <v>64</v>
      </c>
      <c r="B25" s="194">
        <v>44334</v>
      </c>
      <c r="C25" s="240" t="s">
        <v>28</v>
      </c>
      <c r="D25" s="192">
        <v>50</v>
      </c>
      <c r="E25" s="135">
        <v>50</v>
      </c>
      <c r="F25" s="136">
        <f t="shared" si="1"/>
        <v>0</v>
      </c>
      <c r="G25" s="136"/>
      <c r="H25" s="137"/>
      <c r="I25" s="164"/>
      <c r="J25" s="164"/>
      <c r="K25" s="138"/>
      <c r="L25" s="164"/>
      <c r="M25" s="217"/>
    </row>
    <row r="26" spans="1:13" hidden="1">
      <c r="A26" s="241" t="s">
        <v>65</v>
      </c>
      <c r="B26" s="194">
        <v>44335</v>
      </c>
      <c r="C26" s="240" t="s">
        <v>29</v>
      </c>
      <c r="D26" s="192">
        <v>100</v>
      </c>
      <c r="E26" s="135">
        <v>50</v>
      </c>
      <c r="F26" s="136">
        <f t="shared" si="1"/>
        <v>0</v>
      </c>
      <c r="G26" s="136"/>
      <c r="H26" s="137"/>
      <c r="I26" s="164"/>
      <c r="J26" s="164"/>
      <c r="K26" s="138"/>
      <c r="L26" s="164"/>
      <c r="M26" s="217"/>
    </row>
    <row r="27" spans="1:13" hidden="1">
      <c r="A27" s="241" t="s">
        <v>66</v>
      </c>
      <c r="B27" s="194">
        <v>44306</v>
      </c>
      <c r="C27" s="240" t="s">
        <v>30</v>
      </c>
      <c r="D27" s="192">
        <v>50</v>
      </c>
      <c r="E27" s="135">
        <v>50</v>
      </c>
      <c r="F27" s="136">
        <f t="shared" si="1"/>
        <v>0</v>
      </c>
      <c r="G27" s="136"/>
      <c r="H27" s="137"/>
      <c r="I27" s="164"/>
      <c r="J27" s="164"/>
      <c r="K27" s="138"/>
      <c r="L27" s="164"/>
      <c r="M27" s="217"/>
    </row>
    <row r="28" spans="1:13" hidden="1">
      <c r="A28" s="241" t="s">
        <v>67</v>
      </c>
      <c r="B28" s="194">
        <v>44306</v>
      </c>
      <c r="C28" s="240" t="s">
        <v>31</v>
      </c>
      <c r="D28" s="192">
        <v>400</v>
      </c>
      <c r="E28" s="135">
        <v>50</v>
      </c>
      <c r="F28" s="136">
        <f t="shared" si="1"/>
        <v>50</v>
      </c>
      <c r="G28" s="136"/>
      <c r="H28" s="137"/>
      <c r="I28" s="164"/>
      <c r="J28" s="164"/>
      <c r="K28" s="138"/>
      <c r="L28" s="164"/>
      <c r="M28" s="217"/>
    </row>
    <row r="29" spans="1:13" hidden="1">
      <c r="A29" s="241" t="s">
        <v>68</v>
      </c>
      <c r="B29" s="195" t="s">
        <v>17</v>
      </c>
      <c r="C29" s="240" t="s">
        <v>32</v>
      </c>
      <c r="D29" s="192">
        <v>700</v>
      </c>
      <c r="E29" s="135">
        <v>50</v>
      </c>
      <c r="F29" s="136">
        <f t="shared" si="1"/>
        <v>50</v>
      </c>
      <c r="G29" s="136"/>
      <c r="H29" s="137"/>
      <c r="I29" s="164"/>
      <c r="J29" s="164"/>
      <c r="K29" s="138"/>
      <c r="L29" s="164"/>
      <c r="M29" s="217"/>
    </row>
    <row r="30" spans="1:13" hidden="1">
      <c r="A30" s="241" t="s">
        <v>69</v>
      </c>
      <c r="B30" s="194">
        <v>44317</v>
      </c>
      <c r="C30" s="240" t="s">
        <v>33</v>
      </c>
      <c r="D30" s="192">
        <v>50</v>
      </c>
      <c r="E30" s="135">
        <v>50</v>
      </c>
      <c r="F30" s="136">
        <f t="shared" si="1"/>
        <v>0</v>
      </c>
      <c r="G30" s="136"/>
      <c r="H30" s="137"/>
      <c r="I30" s="164"/>
      <c r="J30" s="164"/>
      <c r="K30" s="138"/>
      <c r="L30" s="164"/>
      <c r="M30" s="217"/>
    </row>
    <row r="31" spans="1:13" ht="16.5" hidden="1" thickBot="1">
      <c r="A31" s="242" t="s">
        <v>70</v>
      </c>
      <c r="B31" s="197">
        <v>44334</v>
      </c>
      <c r="C31" s="243" t="s">
        <v>34</v>
      </c>
      <c r="D31" s="199">
        <v>100</v>
      </c>
      <c r="E31" s="143">
        <v>50</v>
      </c>
      <c r="F31" s="144">
        <f t="shared" si="1"/>
        <v>0</v>
      </c>
      <c r="G31" s="144"/>
      <c r="H31" s="145"/>
      <c r="I31" s="164"/>
      <c r="J31" s="164"/>
      <c r="K31" s="138"/>
      <c r="L31" s="164"/>
      <c r="M31" s="217"/>
    </row>
    <row r="32" spans="1:13" hidden="1">
      <c r="A32" s="189"/>
      <c r="B32" s="244"/>
      <c r="C32" s="191"/>
      <c r="D32" s="245"/>
      <c r="E32" s="138"/>
      <c r="F32" s="136"/>
      <c r="G32" s="136"/>
      <c r="H32" s="136"/>
      <c r="I32" s="138"/>
      <c r="J32" s="136"/>
      <c r="K32" s="138"/>
      <c r="L32" s="138"/>
      <c r="M32" s="217"/>
    </row>
    <row r="33" spans="1:13" ht="13.9" hidden="1" customHeight="1">
      <c r="A33" s="189"/>
      <c r="B33" s="244"/>
      <c r="C33" s="191"/>
      <c r="D33" s="245"/>
      <c r="E33" s="138"/>
      <c r="F33" s="136"/>
      <c r="G33" s="136"/>
      <c r="H33" s="136"/>
      <c r="I33" s="138"/>
      <c r="J33" s="136"/>
      <c r="K33" s="138"/>
      <c r="L33" s="138"/>
      <c r="M33" s="217"/>
    </row>
    <row r="34" spans="1:13" hidden="1">
      <c r="A34" s="189"/>
      <c r="B34" s="244"/>
      <c r="C34" s="191"/>
      <c r="D34" s="245"/>
      <c r="E34" s="138"/>
      <c r="F34" s="136"/>
      <c r="G34" s="136"/>
      <c r="H34" s="136"/>
      <c r="I34" s="138"/>
      <c r="J34" s="136"/>
      <c r="K34" s="138"/>
      <c r="L34" s="138"/>
      <c r="M34" s="217"/>
    </row>
    <row r="35" spans="1:13" hidden="1">
      <c r="A35" s="189"/>
      <c r="B35" s="244"/>
      <c r="C35" s="191"/>
      <c r="D35" s="245"/>
      <c r="E35" s="138"/>
      <c r="F35" s="136"/>
      <c r="G35" s="136"/>
      <c r="H35" s="136"/>
      <c r="I35" s="138"/>
      <c r="J35" s="136"/>
      <c r="K35" s="138"/>
      <c r="L35" s="138"/>
      <c r="M35" s="217"/>
    </row>
    <row r="36" spans="1:13" ht="16.5" thickBot="1">
      <c r="A36" s="189"/>
      <c r="B36" s="162"/>
      <c r="C36" s="162"/>
      <c r="D36" s="163"/>
      <c r="E36" s="164"/>
      <c r="F36" s="164"/>
      <c r="G36" s="164"/>
      <c r="H36" s="164"/>
      <c r="I36" s="164"/>
      <c r="J36" s="164"/>
      <c r="K36" s="138"/>
      <c r="L36" s="164"/>
      <c r="M36" s="217"/>
    </row>
    <row r="37" spans="1:13" ht="16.5" thickBot="1">
      <c r="A37" s="181"/>
      <c r="B37" s="181"/>
      <c r="C37" s="181"/>
      <c r="D37" s="181"/>
      <c r="E37" s="184" t="s">
        <v>22</v>
      </c>
      <c r="F37" s="185"/>
      <c r="G37" s="185"/>
      <c r="H37" s="186"/>
      <c r="I37" s="185" t="s">
        <v>0</v>
      </c>
      <c r="J37" s="185"/>
      <c r="K37" s="185"/>
      <c r="L37" s="186"/>
      <c r="M37" s="125" t="s">
        <v>77</v>
      </c>
    </row>
    <row r="38" spans="1:13" ht="63.75" thickBot="1">
      <c r="A38" s="187"/>
      <c r="B38" s="188" t="s">
        <v>1</v>
      </c>
      <c r="C38" s="188" t="s">
        <v>2</v>
      </c>
      <c r="D38" s="188" t="s">
        <v>3</v>
      </c>
      <c r="E38" s="127" t="s">
        <v>40</v>
      </c>
      <c r="F38" s="128" t="s">
        <v>41</v>
      </c>
      <c r="G38" s="128" t="s">
        <v>42</v>
      </c>
      <c r="H38" s="130" t="s">
        <v>43</v>
      </c>
      <c r="I38" s="128" t="s">
        <v>40</v>
      </c>
      <c r="J38" s="128" t="s">
        <v>41</v>
      </c>
      <c r="K38" s="128" t="s">
        <v>42</v>
      </c>
      <c r="L38" s="130" t="s">
        <v>43</v>
      </c>
      <c r="M38" s="131"/>
    </row>
    <row r="39" spans="1:13">
      <c r="A39" s="246" t="s">
        <v>45</v>
      </c>
      <c r="B39" s="190">
        <v>44597</v>
      </c>
      <c r="C39" s="247" t="s">
        <v>5</v>
      </c>
      <c r="D39" s="192">
        <v>50</v>
      </c>
      <c r="E39" s="135">
        <f t="shared" ref="E39:E53" si="3">IF(D39&gt;=50,50,0)</f>
        <v>50</v>
      </c>
      <c r="F39" s="136">
        <f t="shared" ref="F39:F53" si="4">IF(D39&gt;=150,50,0)</f>
        <v>0</v>
      </c>
      <c r="G39" s="136">
        <f t="shared" ref="G39:G53" si="5">IF(D39&gt;=400,50,0)</f>
        <v>0</v>
      </c>
      <c r="H39" s="137">
        <f t="shared" ref="H39:H53" si="6">IF(D39&gt;=800,50,0)</f>
        <v>0</v>
      </c>
      <c r="I39" s="138">
        <f>IF(D39&gt;SUM(E39:H39),50,0)</f>
        <v>0</v>
      </c>
      <c r="J39" s="136"/>
      <c r="K39" s="138"/>
      <c r="L39" s="139"/>
      <c r="M39" s="140">
        <f>SUM(E39:L39)</f>
        <v>50</v>
      </c>
    </row>
    <row r="40" spans="1:13">
      <c r="A40" s="189" t="s">
        <v>46</v>
      </c>
      <c r="B40" s="194">
        <v>44598</v>
      </c>
      <c r="C40" s="247" t="s">
        <v>6</v>
      </c>
      <c r="D40" s="192">
        <v>100</v>
      </c>
      <c r="E40" s="135">
        <f t="shared" si="3"/>
        <v>50</v>
      </c>
      <c r="F40" s="136">
        <f t="shared" si="4"/>
        <v>0</v>
      </c>
      <c r="G40" s="136">
        <f t="shared" si="5"/>
        <v>0</v>
      </c>
      <c r="H40" s="137">
        <f t="shared" si="6"/>
        <v>0</v>
      </c>
      <c r="I40" s="138">
        <f>IF(D40&gt;SUM(E40:H40),50,0)</f>
        <v>50</v>
      </c>
      <c r="J40" s="136"/>
      <c r="K40" s="138"/>
      <c r="L40" s="139"/>
      <c r="M40" s="140">
        <f t="shared" ref="M40:M64" si="7">SUM(E40:L40)</f>
        <v>100</v>
      </c>
    </row>
    <row r="41" spans="1:13">
      <c r="A41" s="189" t="s">
        <v>47</v>
      </c>
      <c r="B41" s="194">
        <v>44602</v>
      </c>
      <c r="C41" s="247" t="s">
        <v>7</v>
      </c>
      <c r="D41" s="192">
        <v>50</v>
      </c>
      <c r="E41" s="135">
        <f t="shared" si="3"/>
        <v>50</v>
      </c>
      <c r="F41" s="136">
        <f t="shared" si="4"/>
        <v>0</v>
      </c>
      <c r="G41" s="136">
        <f t="shared" si="5"/>
        <v>0</v>
      </c>
      <c r="H41" s="137">
        <f t="shared" si="6"/>
        <v>0</v>
      </c>
      <c r="I41" s="138">
        <f>IF(D41&gt;SUM(E41:H41),50,0)</f>
        <v>0</v>
      </c>
      <c r="J41" s="136"/>
      <c r="K41" s="138"/>
      <c r="L41" s="139"/>
      <c r="M41" s="140">
        <f t="shared" si="7"/>
        <v>50</v>
      </c>
    </row>
    <row r="42" spans="1:13">
      <c r="A42" s="189" t="s">
        <v>48</v>
      </c>
      <c r="B42" s="194">
        <v>44602</v>
      </c>
      <c r="C42" s="247" t="s">
        <v>8</v>
      </c>
      <c r="D42" s="192">
        <v>1000</v>
      </c>
      <c r="E42" s="135">
        <f t="shared" si="3"/>
        <v>50</v>
      </c>
      <c r="F42" s="136">
        <f t="shared" si="4"/>
        <v>50</v>
      </c>
      <c r="G42" s="136">
        <f t="shared" si="5"/>
        <v>50</v>
      </c>
      <c r="H42" s="137">
        <f t="shared" si="6"/>
        <v>50</v>
      </c>
      <c r="I42" s="138">
        <f>IF(D42&gt;SUM(E42:H42),50,0)</f>
        <v>50</v>
      </c>
      <c r="J42" s="136"/>
      <c r="K42" s="138"/>
      <c r="L42" s="139"/>
      <c r="M42" s="140">
        <f t="shared" si="7"/>
        <v>250</v>
      </c>
    </row>
    <row r="43" spans="1:13">
      <c r="A43" s="189" t="s">
        <v>49</v>
      </c>
      <c r="B43" s="194">
        <v>44607</v>
      </c>
      <c r="C43" s="247" t="s">
        <v>9</v>
      </c>
      <c r="D43" s="192">
        <v>50</v>
      </c>
      <c r="E43" s="135">
        <f t="shared" si="3"/>
        <v>50</v>
      </c>
      <c r="F43" s="136">
        <f t="shared" si="4"/>
        <v>0</v>
      </c>
      <c r="G43" s="136">
        <f t="shared" si="5"/>
        <v>0</v>
      </c>
      <c r="H43" s="137">
        <f t="shared" si="6"/>
        <v>0</v>
      </c>
      <c r="I43" s="138"/>
      <c r="J43" s="136"/>
      <c r="K43" s="138"/>
      <c r="L43" s="139"/>
      <c r="M43" s="140">
        <f t="shared" si="7"/>
        <v>50</v>
      </c>
    </row>
    <row r="44" spans="1:13">
      <c r="A44" s="189" t="s">
        <v>50</v>
      </c>
      <c r="B44" s="194">
        <v>44612</v>
      </c>
      <c r="C44" s="247" t="s">
        <v>10</v>
      </c>
      <c r="D44" s="192">
        <v>50</v>
      </c>
      <c r="E44" s="135">
        <f t="shared" si="3"/>
        <v>50</v>
      </c>
      <c r="F44" s="136">
        <f t="shared" si="4"/>
        <v>0</v>
      </c>
      <c r="G44" s="136">
        <f t="shared" si="5"/>
        <v>0</v>
      </c>
      <c r="H44" s="137">
        <f t="shared" si="6"/>
        <v>0</v>
      </c>
      <c r="I44" s="138"/>
      <c r="J44" s="136"/>
      <c r="K44" s="138"/>
      <c r="L44" s="139"/>
      <c r="M44" s="140">
        <f t="shared" si="7"/>
        <v>50</v>
      </c>
    </row>
    <row r="45" spans="1:13">
      <c r="A45" s="189" t="s">
        <v>51</v>
      </c>
      <c r="B45" s="194">
        <v>44612</v>
      </c>
      <c r="C45" s="247" t="s">
        <v>11</v>
      </c>
      <c r="D45" s="192">
        <v>400</v>
      </c>
      <c r="E45" s="135">
        <f t="shared" si="3"/>
        <v>50</v>
      </c>
      <c r="F45" s="136">
        <f t="shared" si="4"/>
        <v>50</v>
      </c>
      <c r="G45" s="136">
        <f t="shared" si="5"/>
        <v>50</v>
      </c>
      <c r="H45" s="137">
        <f t="shared" si="6"/>
        <v>0</v>
      </c>
      <c r="I45" s="138"/>
      <c r="J45" s="136"/>
      <c r="K45" s="138"/>
      <c r="L45" s="139"/>
      <c r="M45" s="140">
        <f t="shared" si="7"/>
        <v>150</v>
      </c>
    </row>
    <row r="46" spans="1:13">
      <c r="A46" s="189" t="s">
        <v>52</v>
      </c>
      <c r="B46" s="194">
        <v>44612</v>
      </c>
      <c r="C46" s="247" t="s">
        <v>12</v>
      </c>
      <c r="D46" s="192">
        <v>500</v>
      </c>
      <c r="E46" s="135">
        <f t="shared" si="3"/>
        <v>50</v>
      </c>
      <c r="F46" s="136">
        <f t="shared" si="4"/>
        <v>50</v>
      </c>
      <c r="G46" s="136">
        <f t="shared" si="5"/>
        <v>50</v>
      </c>
      <c r="H46" s="137">
        <f t="shared" si="6"/>
        <v>0</v>
      </c>
      <c r="I46" s="138"/>
      <c r="J46" s="136"/>
      <c r="K46" s="138"/>
      <c r="L46" s="139"/>
      <c r="M46" s="140">
        <f t="shared" si="7"/>
        <v>150</v>
      </c>
    </row>
    <row r="47" spans="1:13">
      <c r="A47" s="189" t="s">
        <v>53</v>
      </c>
      <c r="B47" s="194">
        <v>44612</v>
      </c>
      <c r="C47" s="247" t="s">
        <v>13</v>
      </c>
      <c r="D47" s="192">
        <v>150</v>
      </c>
      <c r="E47" s="135">
        <f t="shared" si="3"/>
        <v>50</v>
      </c>
      <c r="F47" s="136">
        <f t="shared" si="4"/>
        <v>50</v>
      </c>
      <c r="G47" s="136">
        <f t="shared" si="5"/>
        <v>0</v>
      </c>
      <c r="H47" s="137">
        <f t="shared" si="6"/>
        <v>0</v>
      </c>
      <c r="I47" s="138"/>
      <c r="J47" s="136"/>
      <c r="K47" s="138"/>
      <c r="L47" s="139"/>
      <c r="M47" s="140">
        <f t="shared" si="7"/>
        <v>100</v>
      </c>
    </row>
    <row r="48" spans="1:13">
      <c r="A48" s="189" t="s">
        <v>54</v>
      </c>
      <c r="B48" s="194">
        <v>44612</v>
      </c>
      <c r="C48" s="247" t="s">
        <v>14</v>
      </c>
      <c r="D48" s="192">
        <v>100</v>
      </c>
      <c r="E48" s="135">
        <f t="shared" si="3"/>
        <v>50</v>
      </c>
      <c r="F48" s="136">
        <f t="shared" si="4"/>
        <v>0</v>
      </c>
      <c r="G48" s="136">
        <f t="shared" si="5"/>
        <v>0</v>
      </c>
      <c r="H48" s="137">
        <f t="shared" si="6"/>
        <v>0</v>
      </c>
      <c r="I48" s="138"/>
      <c r="J48" s="136"/>
      <c r="K48" s="138"/>
      <c r="L48" s="139"/>
      <c r="M48" s="140">
        <f t="shared" si="7"/>
        <v>50</v>
      </c>
    </row>
    <row r="49" spans="1:13">
      <c r="A49" s="189" t="s">
        <v>55</v>
      </c>
      <c r="B49" s="194">
        <v>44612</v>
      </c>
      <c r="C49" s="247" t="s">
        <v>15</v>
      </c>
      <c r="D49" s="192">
        <v>50</v>
      </c>
      <c r="E49" s="135">
        <f t="shared" si="3"/>
        <v>50</v>
      </c>
      <c r="F49" s="136">
        <f t="shared" si="4"/>
        <v>0</v>
      </c>
      <c r="G49" s="136">
        <f t="shared" si="5"/>
        <v>0</v>
      </c>
      <c r="H49" s="137">
        <f t="shared" si="6"/>
        <v>0</v>
      </c>
      <c r="I49" s="138"/>
      <c r="J49" s="136"/>
      <c r="K49" s="138"/>
      <c r="L49" s="139"/>
      <c r="M49" s="140">
        <f t="shared" si="7"/>
        <v>50</v>
      </c>
    </row>
    <row r="50" spans="1:13">
      <c r="A50" s="189" t="s">
        <v>56</v>
      </c>
      <c r="B50" s="195">
        <v>44613</v>
      </c>
      <c r="C50" s="247" t="s">
        <v>18</v>
      </c>
      <c r="D50" s="192">
        <v>50</v>
      </c>
      <c r="E50" s="135">
        <f t="shared" si="3"/>
        <v>50</v>
      </c>
      <c r="F50" s="136">
        <f t="shared" si="4"/>
        <v>0</v>
      </c>
      <c r="G50" s="136">
        <f t="shared" si="5"/>
        <v>0</v>
      </c>
      <c r="H50" s="137">
        <f t="shared" si="6"/>
        <v>0</v>
      </c>
      <c r="I50" s="138"/>
      <c r="J50" s="136"/>
      <c r="K50" s="138"/>
      <c r="L50" s="139"/>
      <c r="M50" s="140">
        <f t="shared" si="7"/>
        <v>50</v>
      </c>
    </row>
    <row r="51" spans="1:13">
      <c r="A51" s="189" t="s">
        <v>57</v>
      </c>
      <c r="B51" s="194">
        <v>44613</v>
      </c>
      <c r="C51" s="247" t="s">
        <v>19</v>
      </c>
      <c r="D51" s="192">
        <v>50</v>
      </c>
      <c r="E51" s="135">
        <f t="shared" si="3"/>
        <v>50</v>
      </c>
      <c r="F51" s="136">
        <f t="shared" si="4"/>
        <v>0</v>
      </c>
      <c r="G51" s="136">
        <f t="shared" si="5"/>
        <v>0</v>
      </c>
      <c r="H51" s="137">
        <f t="shared" si="6"/>
        <v>0</v>
      </c>
      <c r="I51" s="138"/>
      <c r="J51" s="136"/>
      <c r="K51" s="138"/>
      <c r="L51" s="139"/>
      <c r="M51" s="140">
        <f t="shared" si="7"/>
        <v>50</v>
      </c>
    </row>
    <row r="52" spans="1:13">
      <c r="A52" s="189" t="s">
        <v>58</v>
      </c>
      <c r="B52" s="194">
        <v>44613</v>
      </c>
      <c r="C52" s="247" t="s">
        <v>20</v>
      </c>
      <c r="D52" s="192">
        <v>50</v>
      </c>
      <c r="E52" s="135">
        <f t="shared" si="3"/>
        <v>50</v>
      </c>
      <c r="F52" s="136">
        <f t="shared" si="4"/>
        <v>0</v>
      </c>
      <c r="G52" s="136">
        <f t="shared" si="5"/>
        <v>0</v>
      </c>
      <c r="H52" s="137">
        <f t="shared" si="6"/>
        <v>0</v>
      </c>
      <c r="I52" s="138"/>
      <c r="J52" s="136"/>
      <c r="K52" s="138"/>
      <c r="L52" s="139"/>
      <c r="M52" s="140">
        <f t="shared" si="7"/>
        <v>50</v>
      </c>
    </row>
    <row r="53" spans="1:13">
      <c r="A53" s="189" t="s">
        <v>59</v>
      </c>
      <c r="B53" s="194">
        <v>44613</v>
      </c>
      <c r="C53" s="247" t="s">
        <v>21</v>
      </c>
      <c r="D53" s="192">
        <v>50</v>
      </c>
      <c r="E53" s="135">
        <f t="shared" si="3"/>
        <v>50</v>
      </c>
      <c r="F53" s="136">
        <f t="shared" si="4"/>
        <v>0</v>
      </c>
      <c r="G53" s="136">
        <f t="shared" si="5"/>
        <v>0</v>
      </c>
      <c r="H53" s="137">
        <f t="shared" si="6"/>
        <v>0</v>
      </c>
      <c r="I53" s="138"/>
      <c r="J53" s="136"/>
      <c r="K53" s="138"/>
      <c r="L53" s="139"/>
      <c r="M53" s="140">
        <f t="shared" si="7"/>
        <v>50</v>
      </c>
    </row>
    <row r="54" spans="1:13">
      <c r="A54" s="189" t="s">
        <v>60</v>
      </c>
      <c r="B54" s="194">
        <v>44614</v>
      </c>
      <c r="C54" s="247" t="s">
        <v>24</v>
      </c>
      <c r="D54" s="192">
        <v>100</v>
      </c>
      <c r="E54" s="135">
        <f t="shared" ref="E54:E64" si="8">IF(D54&gt;=50,50,0)</f>
        <v>50</v>
      </c>
      <c r="F54" s="136">
        <f t="shared" ref="F54:F64" si="9">IF(D54&gt;=150,50,0)</f>
        <v>0</v>
      </c>
      <c r="G54" s="136">
        <f t="shared" ref="G54:G64" si="10">IF(D54&gt;=400,50,0)</f>
        <v>0</v>
      </c>
      <c r="H54" s="137">
        <f t="shared" ref="H54:H64" si="11">IF(D54&gt;=800,50,0)</f>
        <v>0</v>
      </c>
      <c r="I54" s="138"/>
      <c r="J54" s="136"/>
      <c r="K54" s="138"/>
      <c r="L54" s="139"/>
      <c r="M54" s="140">
        <f t="shared" si="7"/>
        <v>50</v>
      </c>
    </row>
    <row r="55" spans="1:13">
      <c r="A55" s="189" t="s">
        <v>61</v>
      </c>
      <c r="B55" s="194">
        <v>44614</v>
      </c>
      <c r="C55" s="247" t="s">
        <v>25</v>
      </c>
      <c r="D55" s="192">
        <v>100</v>
      </c>
      <c r="E55" s="135">
        <f t="shared" si="8"/>
        <v>50</v>
      </c>
      <c r="F55" s="136">
        <f t="shared" si="9"/>
        <v>0</v>
      </c>
      <c r="G55" s="136">
        <f t="shared" si="10"/>
        <v>0</v>
      </c>
      <c r="H55" s="137">
        <f t="shared" si="11"/>
        <v>0</v>
      </c>
      <c r="I55" s="138"/>
      <c r="J55" s="136"/>
      <c r="K55" s="138"/>
      <c r="L55" s="139"/>
      <c r="M55" s="140">
        <f t="shared" si="7"/>
        <v>50</v>
      </c>
    </row>
    <row r="56" spans="1:13">
      <c r="A56" s="189" t="s">
        <v>62</v>
      </c>
      <c r="B56" s="195">
        <v>44616</v>
      </c>
      <c r="C56" s="247" t="s">
        <v>26</v>
      </c>
      <c r="D56" s="192">
        <v>3000</v>
      </c>
      <c r="E56" s="135">
        <f t="shared" si="8"/>
        <v>50</v>
      </c>
      <c r="F56" s="136">
        <f t="shared" si="9"/>
        <v>50</v>
      </c>
      <c r="G56" s="136">
        <f t="shared" si="10"/>
        <v>50</v>
      </c>
      <c r="H56" s="137">
        <f t="shared" si="11"/>
        <v>50</v>
      </c>
      <c r="I56" s="138"/>
      <c r="J56" s="136"/>
      <c r="K56" s="138"/>
      <c r="L56" s="139"/>
      <c r="M56" s="140">
        <f t="shared" si="7"/>
        <v>200</v>
      </c>
    </row>
    <row r="57" spans="1:13">
      <c r="A57" s="189" t="s">
        <v>63</v>
      </c>
      <c r="B57" s="194">
        <v>44616</v>
      </c>
      <c r="C57" s="247" t="s">
        <v>27</v>
      </c>
      <c r="D57" s="192">
        <v>250</v>
      </c>
      <c r="E57" s="135">
        <f t="shared" si="8"/>
        <v>50</v>
      </c>
      <c r="F57" s="136">
        <f t="shared" si="9"/>
        <v>50</v>
      </c>
      <c r="G57" s="136">
        <f t="shared" si="10"/>
        <v>0</v>
      </c>
      <c r="H57" s="137">
        <f t="shared" si="11"/>
        <v>0</v>
      </c>
      <c r="I57" s="138"/>
      <c r="J57" s="136"/>
      <c r="K57" s="138"/>
      <c r="L57" s="139"/>
      <c r="M57" s="140">
        <f t="shared" si="7"/>
        <v>100</v>
      </c>
    </row>
    <row r="58" spans="1:13">
      <c r="A58" s="189" t="s">
        <v>64</v>
      </c>
      <c r="B58" s="194">
        <v>44616</v>
      </c>
      <c r="C58" s="247" t="s">
        <v>28</v>
      </c>
      <c r="D58" s="192">
        <v>50</v>
      </c>
      <c r="E58" s="135">
        <f t="shared" si="8"/>
        <v>50</v>
      </c>
      <c r="F58" s="136">
        <f t="shared" si="9"/>
        <v>0</v>
      </c>
      <c r="G58" s="136">
        <f t="shared" si="10"/>
        <v>0</v>
      </c>
      <c r="H58" s="137">
        <f t="shared" si="11"/>
        <v>0</v>
      </c>
      <c r="I58" s="138"/>
      <c r="J58" s="136"/>
      <c r="K58" s="138"/>
      <c r="L58" s="139"/>
      <c r="M58" s="140">
        <f t="shared" si="7"/>
        <v>50</v>
      </c>
    </row>
    <row r="59" spans="1:13">
      <c r="A59" s="189" t="s">
        <v>65</v>
      </c>
      <c r="B59" s="194">
        <v>44617</v>
      </c>
      <c r="C59" s="247" t="s">
        <v>29</v>
      </c>
      <c r="D59" s="192">
        <v>100</v>
      </c>
      <c r="E59" s="135">
        <f t="shared" si="8"/>
        <v>50</v>
      </c>
      <c r="F59" s="136">
        <f t="shared" si="9"/>
        <v>0</v>
      </c>
      <c r="G59" s="136">
        <f t="shared" si="10"/>
        <v>0</v>
      </c>
      <c r="H59" s="137">
        <f t="shared" si="11"/>
        <v>0</v>
      </c>
      <c r="I59" s="138"/>
      <c r="J59" s="136"/>
      <c r="K59" s="138"/>
      <c r="L59" s="139"/>
      <c r="M59" s="140">
        <f t="shared" si="7"/>
        <v>50</v>
      </c>
    </row>
    <row r="60" spans="1:13">
      <c r="A60" s="189" t="s">
        <v>66</v>
      </c>
      <c r="B60" s="194">
        <v>44617</v>
      </c>
      <c r="C60" s="247" t="s">
        <v>30</v>
      </c>
      <c r="D60" s="192">
        <v>50</v>
      </c>
      <c r="E60" s="135">
        <f t="shared" si="8"/>
        <v>50</v>
      </c>
      <c r="F60" s="136">
        <f t="shared" si="9"/>
        <v>0</v>
      </c>
      <c r="G60" s="136">
        <f t="shared" si="10"/>
        <v>0</v>
      </c>
      <c r="H60" s="137">
        <f t="shared" si="11"/>
        <v>0</v>
      </c>
      <c r="I60" s="138"/>
      <c r="J60" s="136"/>
      <c r="K60" s="138"/>
      <c r="L60" s="139"/>
      <c r="M60" s="140">
        <f t="shared" si="7"/>
        <v>50</v>
      </c>
    </row>
    <row r="61" spans="1:13">
      <c r="A61" s="189" t="s">
        <v>67</v>
      </c>
      <c r="B61" s="194">
        <v>44618</v>
      </c>
      <c r="C61" s="247" t="s">
        <v>31</v>
      </c>
      <c r="D61" s="192">
        <v>100</v>
      </c>
      <c r="E61" s="135">
        <f t="shared" si="8"/>
        <v>50</v>
      </c>
      <c r="F61" s="136">
        <f t="shared" si="9"/>
        <v>0</v>
      </c>
      <c r="G61" s="136">
        <f t="shared" si="10"/>
        <v>0</v>
      </c>
      <c r="H61" s="137">
        <f t="shared" si="11"/>
        <v>0</v>
      </c>
      <c r="I61" s="138"/>
      <c r="J61" s="136"/>
      <c r="K61" s="138"/>
      <c r="L61" s="139"/>
      <c r="M61" s="140">
        <f t="shared" si="7"/>
        <v>50</v>
      </c>
    </row>
    <row r="62" spans="1:13">
      <c r="A62" s="189" t="s">
        <v>68</v>
      </c>
      <c r="B62" s="195">
        <v>44619</v>
      </c>
      <c r="C62" s="247" t="s">
        <v>32</v>
      </c>
      <c r="D62" s="192">
        <v>50</v>
      </c>
      <c r="E62" s="135">
        <f t="shared" si="8"/>
        <v>50</v>
      </c>
      <c r="F62" s="136">
        <f t="shared" si="9"/>
        <v>0</v>
      </c>
      <c r="G62" s="136">
        <f t="shared" si="10"/>
        <v>0</v>
      </c>
      <c r="H62" s="137">
        <f t="shared" si="11"/>
        <v>0</v>
      </c>
      <c r="I62" s="138"/>
      <c r="J62" s="136"/>
      <c r="K62" s="138"/>
      <c r="L62" s="139"/>
      <c r="M62" s="140">
        <f t="shared" si="7"/>
        <v>50</v>
      </c>
    </row>
    <row r="63" spans="1:13">
      <c r="A63" s="189" t="s">
        <v>69</v>
      </c>
      <c r="B63" s="194">
        <v>44620</v>
      </c>
      <c r="C63" s="247" t="s">
        <v>33</v>
      </c>
      <c r="D63" s="192">
        <v>50</v>
      </c>
      <c r="E63" s="135">
        <f t="shared" si="8"/>
        <v>50</v>
      </c>
      <c r="F63" s="136">
        <f t="shared" si="9"/>
        <v>0</v>
      </c>
      <c r="G63" s="136">
        <f t="shared" si="10"/>
        <v>0</v>
      </c>
      <c r="H63" s="137">
        <f t="shared" si="11"/>
        <v>0</v>
      </c>
      <c r="I63" s="138"/>
      <c r="J63" s="136"/>
      <c r="K63" s="138"/>
      <c r="L63" s="139"/>
      <c r="M63" s="140">
        <f t="shared" si="7"/>
        <v>50</v>
      </c>
    </row>
    <row r="64" spans="1:13" ht="16.5" thickBot="1">
      <c r="A64" s="196" t="s">
        <v>70</v>
      </c>
      <c r="B64" s="197">
        <v>44620</v>
      </c>
      <c r="C64" s="248" t="s">
        <v>34</v>
      </c>
      <c r="D64" s="199">
        <v>100</v>
      </c>
      <c r="E64" s="135">
        <f t="shared" si="8"/>
        <v>50</v>
      </c>
      <c r="F64" s="136">
        <f t="shared" si="9"/>
        <v>0</v>
      </c>
      <c r="G64" s="136">
        <f t="shared" si="10"/>
        <v>0</v>
      </c>
      <c r="H64" s="137">
        <f t="shared" si="11"/>
        <v>0</v>
      </c>
      <c r="I64" s="138"/>
      <c r="J64" s="136"/>
      <c r="K64" s="138"/>
      <c r="L64" s="139"/>
      <c r="M64" s="140">
        <f t="shared" si="7"/>
        <v>50</v>
      </c>
    </row>
    <row r="65" spans="1:13" ht="16.5" thickBot="1">
      <c r="A65" s="218" t="s">
        <v>16</v>
      </c>
      <c r="B65" s="162"/>
      <c r="C65" s="162"/>
      <c r="D65" s="148">
        <f>SUM(D39:D64)</f>
        <v>6650</v>
      </c>
      <c r="E65" s="249">
        <f t="shared" ref="E65:I65" si="12">SUM(E39:E64)</f>
        <v>1300</v>
      </c>
      <c r="F65" s="250">
        <f t="shared" si="12"/>
        <v>300</v>
      </c>
      <c r="G65" s="250">
        <f t="shared" si="12"/>
        <v>200</v>
      </c>
      <c r="H65" s="251">
        <f t="shared" si="12"/>
        <v>100</v>
      </c>
      <c r="I65" s="249">
        <f t="shared" si="12"/>
        <v>100</v>
      </c>
      <c r="J65" s="250"/>
      <c r="K65" s="252" t="s">
        <v>16</v>
      </c>
      <c r="L65" s="252" t="s">
        <v>16</v>
      </c>
      <c r="M65" s="152">
        <f>SUM(M39:M64)</f>
        <v>2000</v>
      </c>
    </row>
    <row r="66" spans="1:13" ht="16.5" thickBot="1">
      <c r="A66" s="189"/>
      <c r="B66" s="162"/>
      <c r="C66" s="162"/>
      <c r="D66" s="163"/>
      <c r="E66" s="196" t="s">
        <v>74</v>
      </c>
      <c r="F66" s="200"/>
      <c r="G66" s="200"/>
      <c r="H66" s="147">
        <f>SUM(E65:H65)</f>
        <v>1900</v>
      </c>
      <c r="I66" s="196" t="s">
        <v>75</v>
      </c>
      <c r="J66" s="200"/>
      <c r="K66" s="200"/>
      <c r="L66" s="147">
        <f>SUM(I65:L65)</f>
        <v>100</v>
      </c>
      <c r="M66" s="217"/>
    </row>
    <row r="67" spans="1:13" ht="16.5" thickBot="1">
      <c r="A67" s="189"/>
      <c r="B67" s="162"/>
      <c r="C67" s="162"/>
      <c r="D67" s="163"/>
      <c r="E67" s="153" t="s">
        <v>80</v>
      </c>
      <c r="F67" s="154"/>
      <c r="G67" s="154"/>
      <c r="H67" s="151">
        <f>H66</f>
        <v>1900</v>
      </c>
      <c r="I67" s="153" t="s">
        <v>79</v>
      </c>
      <c r="J67" s="154"/>
      <c r="K67" s="154"/>
      <c r="L67" s="151">
        <f>H66+L66</f>
        <v>2000</v>
      </c>
      <c r="M67" s="217"/>
    </row>
    <row r="68" spans="1:13" ht="16.5" thickBot="1">
      <c r="A68" s="196"/>
      <c r="B68" s="219"/>
      <c r="C68" s="219"/>
      <c r="D68" s="220"/>
      <c r="E68" s="153" t="s">
        <v>78</v>
      </c>
      <c r="F68" s="154"/>
      <c r="G68" s="154"/>
      <c r="H68" s="151">
        <f>2000-H66</f>
        <v>100</v>
      </c>
      <c r="I68" s="153" t="s">
        <v>78</v>
      </c>
      <c r="J68" s="154"/>
      <c r="K68" s="154"/>
      <c r="L68" s="151">
        <f>2000-H66-L66</f>
        <v>0</v>
      </c>
      <c r="M68" s="221"/>
    </row>
    <row r="69" spans="1:13">
      <c r="B69" s="26"/>
      <c r="C69" s="26"/>
      <c r="D69" s="27"/>
    </row>
    <row r="70" spans="1:13">
      <c r="A70" s="102" t="s">
        <v>108</v>
      </c>
      <c r="B70" s="26"/>
      <c r="C70" s="26"/>
      <c r="D70" s="27"/>
    </row>
    <row r="71" spans="1:13">
      <c r="B71" s="26"/>
      <c r="C71" s="26"/>
      <c r="D71" s="27"/>
    </row>
    <row r="72" spans="1:13">
      <c r="A72" s="103" t="s">
        <v>158</v>
      </c>
      <c r="B72" s="26"/>
      <c r="C72" s="26"/>
      <c r="D72" s="27"/>
    </row>
    <row r="73" spans="1:13">
      <c r="A73" s="103" t="s">
        <v>146</v>
      </c>
      <c r="B73" s="26"/>
      <c r="C73" s="26"/>
      <c r="D73" s="27"/>
    </row>
    <row r="74" spans="1:13">
      <c r="A74" s="103"/>
      <c r="B74" s="26"/>
      <c r="C74" s="26"/>
      <c r="D74" s="27"/>
    </row>
    <row r="75" spans="1:13">
      <c r="A75" s="103" t="s">
        <v>109</v>
      </c>
      <c r="B75" s="26"/>
      <c r="C75" s="26"/>
      <c r="D75" s="27"/>
    </row>
    <row r="76" spans="1:13">
      <c r="A76" s="103" t="s">
        <v>159</v>
      </c>
    </row>
    <row r="77" spans="1:13">
      <c r="A77" s="103" t="s">
        <v>160</v>
      </c>
    </row>
    <row r="78" spans="1:13">
      <c r="A78" s="103"/>
    </row>
    <row r="79" spans="1:13">
      <c r="A79" s="105" t="s">
        <v>138</v>
      </c>
    </row>
    <row r="80" spans="1:13">
      <c r="A80" s="103" t="s">
        <v>139</v>
      </c>
    </row>
    <row r="81" spans="1:1">
      <c r="A81" s="103" t="s">
        <v>140</v>
      </c>
    </row>
    <row r="82" spans="1:1">
      <c r="A82" s="103" t="s">
        <v>141</v>
      </c>
    </row>
    <row r="83" spans="1:1">
      <c r="A83" s="103" t="s">
        <v>142</v>
      </c>
    </row>
    <row r="84" spans="1:1">
      <c r="A84" s="103" t="s">
        <v>143</v>
      </c>
    </row>
    <row r="85" spans="1:1">
      <c r="A85" s="103" t="s">
        <v>144</v>
      </c>
    </row>
    <row r="86" spans="1:1">
      <c r="A86" s="108" t="s">
        <v>145</v>
      </c>
    </row>
  </sheetData>
  <mergeCells count="5">
    <mergeCell ref="E3:H3"/>
    <mergeCell ref="I3:L3"/>
    <mergeCell ref="E37:H37"/>
    <mergeCell ref="I37:L37"/>
    <mergeCell ref="M37:M38"/>
  </mergeCells>
  <phoneticPr fontId="9" type="noConversion"/>
  <pageMargins left="0.7" right="0.7" top="0.75" bottom="0.75" header="0.51180555555555496" footer="0.51180555555555496"/>
  <pageSetup scale="83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58"/>
  <sheetViews>
    <sheetView topLeftCell="A2" zoomScaleNormal="100" workbookViewId="0">
      <selection activeCell="A14" sqref="A14:E18"/>
    </sheetView>
  </sheetViews>
  <sheetFormatPr defaultColWidth="11.7109375" defaultRowHeight="15.75"/>
  <cols>
    <col min="1" max="1" width="11.7109375" style="1"/>
    <col min="2" max="2" width="15.42578125" style="1" customWidth="1"/>
    <col min="3" max="3" width="14.28515625" style="1" customWidth="1"/>
    <col min="4" max="4" width="15.28515625" style="1" customWidth="1"/>
    <col min="5" max="5" width="15.140625" style="1" customWidth="1"/>
    <col min="6" max="60" width="11.7109375" style="1"/>
  </cols>
  <sheetData>
    <row r="1" spans="1:13" ht="17.25" thickTop="1" thickBot="1">
      <c r="A1" s="2"/>
      <c r="B1" s="3"/>
      <c r="C1" s="3"/>
      <c r="D1" s="3"/>
      <c r="E1" s="3"/>
      <c r="F1" s="109" t="s">
        <v>22</v>
      </c>
      <c r="G1" s="109"/>
      <c r="H1" s="109"/>
      <c r="I1" s="110"/>
      <c r="J1" s="111" t="s">
        <v>0</v>
      </c>
      <c r="K1" s="112"/>
      <c r="L1" s="112"/>
      <c r="M1" s="113"/>
    </row>
    <row r="2" spans="1:13" ht="48.75" thickTop="1" thickBot="1">
      <c r="A2" s="4"/>
      <c r="B2" s="5" t="s">
        <v>1</v>
      </c>
      <c r="C2" s="5" t="s">
        <v>2</v>
      </c>
      <c r="D2" s="5" t="s">
        <v>3</v>
      </c>
      <c r="E2" s="5" t="s">
        <v>35</v>
      </c>
      <c r="F2" s="71" t="s">
        <v>36</v>
      </c>
      <c r="G2" s="72" t="s">
        <v>37</v>
      </c>
      <c r="H2" s="72" t="s">
        <v>38</v>
      </c>
      <c r="I2" s="72" t="s">
        <v>39</v>
      </c>
      <c r="J2" s="73" t="s">
        <v>36</v>
      </c>
      <c r="K2" s="70" t="s">
        <v>37</v>
      </c>
      <c r="L2" s="70" t="s">
        <v>38</v>
      </c>
      <c r="M2" s="74" t="s">
        <v>39</v>
      </c>
    </row>
    <row r="3" spans="1:13" s="11" customFormat="1" ht="16.5" thickTop="1">
      <c r="A3" s="6" t="s">
        <v>4</v>
      </c>
      <c r="B3" s="7"/>
      <c r="C3" s="7"/>
      <c r="D3" s="8">
        <f>SUM(D4:D18)</f>
        <v>13850</v>
      </c>
      <c r="E3" s="42">
        <f>SUM(E4:E18)</f>
        <v>2000</v>
      </c>
      <c r="F3" s="47">
        <f>SUM(F4:F61)</f>
        <v>2250</v>
      </c>
      <c r="G3" s="48">
        <f t="shared" ref="G3:K3" si="0">SUM(G4:G61)</f>
        <v>900</v>
      </c>
      <c r="H3" s="48">
        <f t="shared" si="0"/>
        <v>600</v>
      </c>
      <c r="I3" s="49">
        <f t="shared" si="0"/>
        <v>150</v>
      </c>
      <c r="J3" s="47">
        <f t="shared" si="0"/>
        <v>1350</v>
      </c>
      <c r="K3" s="48">
        <f t="shared" si="0"/>
        <v>750</v>
      </c>
      <c r="L3" s="55"/>
      <c r="M3" s="56"/>
    </row>
    <row r="4" spans="1:13">
      <c r="A4" s="12">
        <v>1</v>
      </c>
      <c r="B4" s="13">
        <v>44291</v>
      </c>
      <c r="C4" s="14" t="s">
        <v>5</v>
      </c>
      <c r="D4" s="15">
        <v>50</v>
      </c>
      <c r="E4" s="43">
        <f t="shared" ref="E4:E18" si="1">SUM(F4:P4)</f>
        <v>50</v>
      </c>
      <c r="F4" s="50">
        <v>50</v>
      </c>
      <c r="G4" s="16">
        <f t="shared" ref="G4:G18" si="2">IF(D4&gt;200,50,0)</f>
        <v>0</v>
      </c>
      <c r="H4" s="16">
        <f t="shared" ref="H4:H18" si="3">IF(D4&gt;500,50,0)</f>
        <v>0</v>
      </c>
      <c r="I4" s="51">
        <f t="shared" ref="I4:I18" si="4">IF(D4&gt;5000,50,0)</f>
        <v>0</v>
      </c>
      <c r="J4" s="50">
        <f t="shared" ref="J4:J18" si="5">IF(D4&gt;50,50,0)</f>
        <v>0</v>
      </c>
      <c r="K4" s="16">
        <f t="shared" ref="K4:K13" si="6">IF(D4&gt;200,50,0)</f>
        <v>0</v>
      </c>
      <c r="L4" s="18"/>
      <c r="M4" s="57"/>
    </row>
    <row r="5" spans="1:13">
      <c r="A5" s="12">
        <v>2</v>
      </c>
      <c r="B5" s="13">
        <v>44292</v>
      </c>
      <c r="C5" s="14" t="s">
        <v>6</v>
      </c>
      <c r="D5" s="15">
        <v>150</v>
      </c>
      <c r="E5" s="43">
        <f t="shared" si="1"/>
        <v>100</v>
      </c>
      <c r="F5" s="50">
        <v>50</v>
      </c>
      <c r="G5" s="16">
        <f t="shared" si="2"/>
        <v>0</v>
      </c>
      <c r="H5" s="16">
        <f t="shared" si="3"/>
        <v>0</v>
      </c>
      <c r="I5" s="51">
        <f t="shared" si="4"/>
        <v>0</v>
      </c>
      <c r="J5" s="50">
        <f t="shared" si="5"/>
        <v>50</v>
      </c>
      <c r="K5" s="16">
        <f t="shared" si="6"/>
        <v>0</v>
      </c>
      <c r="L5" s="18"/>
      <c r="M5" s="57"/>
    </row>
    <row r="6" spans="1:13">
      <c r="A6" s="12">
        <v>3</v>
      </c>
      <c r="B6" s="13">
        <v>44296</v>
      </c>
      <c r="C6" s="14" t="s">
        <v>7</v>
      </c>
      <c r="D6" s="15">
        <v>50</v>
      </c>
      <c r="E6" s="43">
        <f t="shared" si="1"/>
        <v>50</v>
      </c>
      <c r="F6" s="50">
        <v>50</v>
      </c>
      <c r="G6" s="16">
        <f t="shared" si="2"/>
        <v>0</v>
      </c>
      <c r="H6" s="16">
        <f t="shared" si="3"/>
        <v>0</v>
      </c>
      <c r="I6" s="51">
        <f t="shared" si="4"/>
        <v>0</v>
      </c>
      <c r="J6" s="50">
        <f t="shared" si="5"/>
        <v>0</v>
      </c>
      <c r="K6" s="16">
        <f t="shared" si="6"/>
        <v>0</v>
      </c>
      <c r="L6" s="18"/>
      <c r="M6" s="57"/>
    </row>
    <row r="7" spans="1:13">
      <c r="A7" s="12">
        <v>4</v>
      </c>
      <c r="B7" s="13">
        <v>44296</v>
      </c>
      <c r="C7" s="14" t="s">
        <v>8</v>
      </c>
      <c r="D7" s="15">
        <v>10000</v>
      </c>
      <c r="E7" s="43">
        <f t="shared" si="1"/>
        <v>300</v>
      </c>
      <c r="F7" s="50">
        <v>50</v>
      </c>
      <c r="G7" s="16">
        <f t="shared" si="2"/>
        <v>50</v>
      </c>
      <c r="H7" s="16">
        <f t="shared" si="3"/>
        <v>50</v>
      </c>
      <c r="I7" s="51">
        <f t="shared" si="4"/>
        <v>50</v>
      </c>
      <c r="J7" s="50">
        <f t="shared" si="5"/>
        <v>50</v>
      </c>
      <c r="K7" s="16">
        <f t="shared" si="6"/>
        <v>50</v>
      </c>
      <c r="L7" s="18"/>
      <c r="M7" s="57"/>
    </row>
    <row r="8" spans="1:13">
      <c r="A8" s="12">
        <v>5</v>
      </c>
      <c r="B8" s="13">
        <v>44301</v>
      </c>
      <c r="C8" s="14" t="s">
        <v>9</v>
      </c>
      <c r="D8" s="15">
        <v>100</v>
      </c>
      <c r="E8" s="43">
        <f t="shared" si="1"/>
        <v>100</v>
      </c>
      <c r="F8" s="50">
        <v>50</v>
      </c>
      <c r="G8" s="16">
        <f t="shared" si="2"/>
        <v>0</v>
      </c>
      <c r="H8" s="16">
        <f t="shared" si="3"/>
        <v>0</v>
      </c>
      <c r="I8" s="51">
        <f t="shared" si="4"/>
        <v>0</v>
      </c>
      <c r="J8" s="50">
        <f t="shared" si="5"/>
        <v>50</v>
      </c>
      <c r="K8" s="16">
        <f t="shared" si="6"/>
        <v>0</v>
      </c>
      <c r="L8" s="18"/>
      <c r="M8" s="57"/>
    </row>
    <row r="9" spans="1:13">
      <c r="A9" s="12">
        <v>6</v>
      </c>
      <c r="B9" s="13">
        <v>44306</v>
      </c>
      <c r="C9" s="14" t="s">
        <v>10</v>
      </c>
      <c r="D9" s="15">
        <v>350</v>
      </c>
      <c r="E9" s="43">
        <f t="shared" si="1"/>
        <v>200</v>
      </c>
      <c r="F9" s="50">
        <v>50</v>
      </c>
      <c r="G9" s="16">
        <f t="shared" si="2"/>
        <v>50</v>
      </c>
      <c r="H9" s="16">
        <f t="shared" si="3"/>
        <v>0</v>
      </c>
      <c r="I9" s="51">
        <f t="shared" si="4"/>
        <v>0</v>
      </c>
      <c r="J9" s="50">
        <f t="shared" si="5"/>
        <v>50</v>
      </c>
      <c r="K9" s="16">
        <f t="shared" si="6"/>
        <v>50</v>
      </c>
      <c r="L9" s="18"/>
      <c r="M9" s="57"/>
    </row>
    <row r="10" spans="1:13">
      <c r="A10" s="12">
        <v>7</v>
      </c>
      <c r="B10" s="13">
        <v>44306</v>
      </c>
      <c r="C10" s="14" t="s">
        <v>11</v>
      </c>
      <c r="D10" s="15">
        <v>50</v>
      </c>
      <c r="E10" s="43">
        <f t="shared" si="1"/>
        <v>50</v>
      </c>
      <c r="F10" s="50">
        <v>50</v>
      </c>
      <c r="G10" s="16">
        <f t="shared" si="2"/>
        <v>0</v>
      </c>
      <c r="H10" s="16">
        <f t="shared" si="3"/>
        <v>0</v>
      </c>
      <c r="I10" s="51">
        <f t="shared" si="4"/>
        <v>0</v>
      </c>
      <c r="J10" s="50">
        <f t="shared" si="5"/>
        <v>0</v>
      </c>
      <c r="K10" s="16">
        <f t="shared" si="6"/>
        <v>0</v>
      </c>
      <c r="L10" s="18"/>
      <c r="M10" s="57"/>
    </row>
    <row r="11" spans="1:13">
      <c r="A11" s="12">
        <v>8</v>
      </c>
      <c r="B11" s="13">
        <v>44306</v>
      </c>
      <c r="C11" s="14" t="s">
        <v>12</v>
      </c>
      <c r="D11" s="15">
        <v>900</v>
      </c>
      <c r="E11" s="43">
        <f t="shared" si="1"/>
        <v>250</v>
      </c>
      <c r="F11" s="50">
        <v>50</v>
      </c>
      <c r="G11" s="16">
        <f t="shared" si="2"/>
        <v>50</v>
      </c>
      <c r="H11" s="16">
        <f t="shared" si="3"/>
        <v>50</v>
      </c>
      <c r="I11" s="51">
        <f t="shared" si="4"/>
        <v>0</v>
      </c>
      <c r="J11" s="50">
        <f t="shared" si="5"/>
        <v>50</v>
      </c>
      <c r="K11" s="16">
        <f t="shared" si="6"/>
        <v>50</v>
      </c>
      <c r="L11" s="18"/>
      <c r="M11" s="57"/>
    </row>
    <row r="12" spans="1:13">
      <c r="A12" s="12">
        <v>9</v>
      </c>
      <c r="B12" s="13">
        <v>44306</v>
      </c>
      <c r="C12" s="14" t="s">
        <v>13</v>
      </c>
      <c r="D12" s="15">
        <v>850</v>
      </c>
      <c r="E12" s="43">
        <f t="shared" si="1"/>
        <v>250</v>
      </c>
      <c r="F12" s="50">
        <v>50</v>
      </c>
      <c r="G12" s="16">
        <f t="shared" si="2"/>
        <v>50</v>
      </c>
      <c r="H12" s="16">
        <f t="shared" si="3"/>
        <v>50</v>
      </c>
      <c r="I12" s="51">
        <f t="shared" si="4"/>
        <v>0</v>
      </c>
      <c r="J12" s="50">
        <f t="shared" si="5"/>
        <v>50</v>
      </c>
      <c r="K12" s="16">
        <f t="shared" si="6"/>
        <v>50</v>
      </c>
      <c r="L12" s="18"/>
      <c r="M12" s="57"/>
    </row>
    <row r="13" spans="1:13">
      <c r="A13" s="12">
        <v>10</v>
      </c>
      <c r="B13" s="13">
        <v>44306</v>
      </c>
      <c r="C13" s="14" t="s">
        <v>14</v>
      </c>
      <c r="D13" s="15">
        <v>600</v>
      </c>
      <c r="E13" s="43">
        <f t="shared" si="1"/>
        <v>250</v>
      </c>
      <c r="F13" s="50">
        <v>50</v>
      </c>
      <c r="G13" s="16">
        <f t="shared" si="2"/>
        <v>50</v>
      </c>
      <c r="H13" s="16">
        <f t="shared" si="3"/>
        <v>50</v>
      </c>
      <c r="I13" s="51">
        <f t="shared" si="4"/>
        <v>0</v>
      </c>
      <c r="J13" s="50">
        <f t="shared" si="5"/>
        <v>50</v>
      </c>
      <c r="K13" s="16">
        <f t="shared" si="6"/>
        <v>50</v>
      </c>
      <c r="L13" s="18"/>
      <c r="M13" s="57"/>
    </row>
    <row r="14" spans="1:13">
      <c r="A14" s="12">
        <v>11</v>
      </c>
      <c r="B14" s="13">
        <v>44306</v>
      </c>
      <c r="C14" s="14" t="s">
        <v>15</v>
      </c>
      <c r="D14" s="15">
        <v>200</v>
      </c>
      <c r="E14" s="43">
        <f t="shared" si="1"/>
        <v>100</v>
      </c>
      <c r="F14" s="50">
        <v>50</v>
      </c>
      <c r="G14" s="16">
        <f t="shared" si="2"/>
        <v>0</v>
      </c>
      <c r="H14" s="16">
        <f t="shared" si="3"/>
        <v>0</v>
      </c>
      <c r="I14" s="51">
        <f t="shared" si="4"/>
        <v>0</v>
      </c>
      <c r="J14" s="50">
        <f t="shared" si="5"/>
        <v>50</v>
      </c>
      <c r="K14" s="16" t="s">
        <v>16</v>
      </c>
      <c r="L14" s="18"/>
      <c r="M14" s="57"/>
    </row>
    <row r="15" spans="1:13">
      <c r="A15" s="12">
        <v>12</v>
      </c>
      <c r="B15" s="19" t="s">
        <v>17</v>
      </c>
      <c r="C15" s="14" t="s">
        <v>18</v>
      </c>
      <c r="D15" s="15">
        <v>50</v>
      </c>
      <c r="E15" s="43">
        <f t="shared" si="1"/>
        <v>50</v>
      </c>
      <c r="F15" s="50">
        <v>50</v>
      </c>
      <c r="G15" s="16">
        <f t="shared" si="2"/>
        <v>0</v>
      </c>
      <c r="H15" s="16">
        <f t="shared" si="3"/>
        <v>0</v>
      </c>
      <c r="I15" s="51">
        <f t="shared" si="4"/>
        <v>0</v>
      </c>
      <c r="J15" s="50">
        <f t="shared" si="5"/>
        <v>0</v>
      </c>
      <c r="K15" s="16" t="s">
        <v>16</v>
      </c>
      <c r="L15" s="18"/>
      <c r="M15" s="57"/>
    </row>
    <row r="16" spans="1:13">
      <c r="A16" s="12">
        <v>13</v>
      </c>
      <c r="B16" s="13">
        <v>44317</v>
      </c>
      <c r="C16" s="14" t="s">
        <v>19</v>
      </c>
      <c r="D16" s="15">
        <v>50</v>
      </c>
      <c r="E16" s="43">
        <f t="shared" si="1"/>
        <v>50</v>
      </c>
      <c r="F16" s="50">
        <v>50</v>
      </c>
      <c r="G16" s="16">
        <f t="shared" si="2"/>
        <v>0</v>
      </c>
      <c r="H16" s="16">
        <f t="shared" si="3"/>
        <v>0</v>
      </c>
      <c r="I16" s="51">
        <f t="shared" si="4"/>
        <v>0</v>
      </c>
      <c r="J16" s="50">
        <f t="shared" si="5"/>
        <v>0</v>
      </c>
      <c r="K16" s="16" t="s">
        <v>16</v>
      </c>
      <c r="L16" s="18"/>
      <c r="M16" s="57"/>
    </row>
    <row r="17" spans="1:13">
      <c r="A17" s="12">
        <v>14</v>
      </c>
      <c r="B17" s="13">
        <v>44334</v>
      </c>
      <c r="C17" s="14" t="s">
        <v>20</v>
      </c>
      <c r="D17" s="15">
        <v>400</v>
      </c>
      <c r="E17" s="43">
        <f t="shared" si="1"/>
        <v>150</v>
      </c>
      <c r="F17" s="50">
        <v>50</v>
      </c>
      <c r="G17" s="16">
        <f t="shared" si="2"/>
        <v>50</v>
      </c>
      <c r="H17" s="16">
        <f t="shared" si="3"/>
        <v>0</v>
      </c>
      <c r="I17" s="51">
        <f t="shared" si="4"/>
        <v>0</v>
      </c>
      <c r="J17" s="50">
        <f t="shared" si="5"/>
        <v>50</v>
      </c>
      <c r="K17" s="16" t="s">
        <v>16</v>
      </c>
      <c r="L17" s="18"/>
      <c r="M17" s="57"/>
    </row>
    <row r="18" spans="1:13" ht="16.5" thickBot="1">
      <c r="A18" s="20">
        <v>15</v>
      </c>
      <c r="B18" s="21">
        <v>44335</v>
      </c>
      <c r="C18" s="22" t="s">
        <v>21</v>
      </c>
      <c r="D18" s="23">
        <v>50</v>
      </c>
      <c r="E18" s="44">
        <f t="shared" si="1"/>
        <v>50</v>
      </c>
      <c r="F18" s="52">
        <v>50</v>
      </c>
      <c r="G18" s="53">
        <f t="shared" si="2"/>
        <v>0</v>
      </c>
      <c r="H18" s="53">
        <f t="shared" si="3"/>
        <v>0</v>
      </c>
      <c r="I18" s="54">
        <f t="shared" si="4"/>
        <v>0</v>
      </c>
      <c r="J18" s="52">
        <f t="shared" si="5"/>
        <v>0</v>
      </c>
      <c r="K18" s="53" t="s">
        <v>16</v>
      </c>
      <c r="L18" s="58"/>
      <c r="M18" s="59"/>
    </row>
    <row r="19" spans="1:13" ht="16.5" thickTop="1">
      <c r="B19" s="26"/>
      <c r="C19" s="26"/>
      <c r="D19" s="27"/>
      <c r="E19" s="27"/>
    </row>
    <row r="20" spans="1:13">
      <c r="B20" s="26"/>
      <c r="C20" s="26"/>
      <c r="D20" s="27"/>
      <c r="E20" s="27"/>
    </row>
    <row r="21" spans="1:13" ht="16.5" thickBot="1">
      <c r="B21" s="26"/>
      <c r="C21" s="26"/>
      <c r="D21" s="27"/>
      <c r="E21" s="27"/>
    </row>
    <row r="22" spans="1:13" ht="17.25" thickTop="1" thickBot="1">
      <c r="A22" s="2"/>
      <c r="B22" s="3"/>
      <c r="C22" s="3"/>
      <c r="D22" s="3"/>
      <c r="E22" s="3"/>
      <c r="F22" s="109" t="s">
        <v>22</v>
      </c>
      <c r="G22" s="109"/>
      <c r="H22" s="109"/>
      <c r="I22" s="110"/>
      <c r="J22" s="111" t="s">
        <v>0</v>
      </c>
      <c r="K22" s="112"/>
      <c r="L22" s="112"/>
      <c r="M22" s="113"/>
    </row>
    <row r="23" spans="1:13" ht="48.75" thickTop="1" thickBot="1">
      <c r="A23" s="4"/>
      <c r="B23" s="5" t="s">
        <v>1</v>
      </c>
      <c r="C23" s="5" t="s">
        <v>2</v>
      </c>
      <c r="D23" s="5" t="s">
        <v>3</v>
      </c>
      <c r="E23" s="5" t="s">
        <v>35</v>
      </c>
      <c r="F23" s="71" t="s">
        <v>36</v>
      </c>
      <c r="G23" s="72" t="s">
        <v>37</v>
      </c>
      <c r="H23" s="72" t="s">
        <v>38</v>
      </c>
      <c r="I23" s="72" t="s">
        <v>39</v>
      </c>
      <c r="J23" s="73" t="s">
        <v>36</v>
      </c>
      <c r="K23" s="70" t="s">
        <v>37</v>
      </c>
      <c r="L23" s="70" t="s">
        <v>38</v>
      </c>
      <c r="M23" s="74" t="s">
        <v>39</v>
      </c>
    </row>
    <row r="24" spans="1:13" ht="16.5" thickTop="1">
      <c r="A24" s="6" t="s">
        <v>4</v>
      </c>
      <c r="B24" s="7"/>
      <c r="C24" s="7"/>
      <c r="D24" s="8">
        <f>SUM(D25:D39)</f>
        <v>13850</v>
      </c>
      <c r="E24" s="42">
        <f>SUM(E25:E39)</f>
        <v>2000</v>
      </c>
      <c r="F24" s="47">
        <f>SUM(F25:F82)</f>
        <v>750</v>
      </c>
      <c r="G24" s="48">
        <f t="shared" ref="G24:K24" si="7">SUM(G25:G82)</f>
        <v>300</v>
      </c>
      <c r="H24" s="48">
        <f t="shared" si="7"/>
        <v>200</v>
      </c>
      <c r="I24" s="49">
        <f t="shared" si="7"/>
        <v>50</v>
      </c>
      <c r="J24" s="47">
        <f t="shared" si="7"/>
        <v>450</v>
      </c>
      <c r="K24" s="48">
        <f t="shared" si="7"/>
        <v>250</v>
      </c>
      <c r="L24" s="55"/>
      <c r="M24" s="56"/>
    </row>
    <row r="25" spans="1:13">
      <c r="A25" s="12">
        <v>1</v>
      </c>
      <c r="B25" s="13">
        <v>44291</v>
      </c>
      <c r="C25" s="14" t="s">
        <v>5</v>
      </c>
      <c r="D25" s="15">
        <v>50</v>
      </c>
      <c r="E25" s="43">
        <f t="shared" ref="E25:E39" si="8">SUM(F25:P25)</f>
        <v>50</v>
      </c>
      <c r="F25" s="50">
        <v>50</v>
      </c>
      <c r="G25" s="16">
        <f t="shared" ref="G25:G39" si="9">IF(D25&gt;200,50,0)</f>
        <v>0</v>
      </c>
      <c r="H25" s="16">
        <f t="shared" ref="H25:H39" si="10">IF(D25&gt;500,50,0)</f>
        <v>0</v>
      </c>
      <c r="I25" s="51">
        <f t="shared" ref="I25:I39" si="11">IF(D25&gt;5000,50,0)</f>
        <v>0</v>
      </c>
      <c r="J25" s="50">
        <f t="shared" ref="J25:J39" si="12">IF(D25&gt;50,50,0)</f>
        <v>0</v>
      </c>
      <c r="K25" s="16">
        <f t="shared" ref="K25:K34" si="13">IF(D25&gt;200,50,0)</f>
        <v>0</v>
      </c>
      <c r="L25" s="18"/>
      <c r="M25" s="57"/>
    </row>
    <row r="26" spans="1:13">
      <c r="A26" s="12">
        <v>2</v>
      </c>
      <c r="B26" s="13">
        <v>44292</v>
      </c>
      <c r="C26" s="14" t="s">
        <v>6</v>
      </c>
      <c r="D26" s="15">
        <v>150</v>
      </c>
      <c r="E26" s="43">
        <f t="shared" si="8"/>
        <v>100</v>
      </c>
      <c r="F26" s="50">
        <v>50</v>
      </c>
      <c r="G26" s="16">
        <f t="shared" si="9"/>
        <v>0</v>
      </c>
      <c r="H26" s="16">
        <f t="shared" si="10"/>
        <v>0</v>
      </c>
      <c r="I26" s="51">
        <f t="shared" si="11"/>
        <v>0</v>
      </c>
      <c r="J26" s="50">
        <f t="shared" si="12"/>
        <v>50</v>
      </c>
      <c r="K26" s="16">
        <f t="shared" si="13"/>
        <v>0</v>
      </c>
      <c r="L26" s="18"/>
      <c r="M26" s="57"/>
    </row>
    <row r="27" spans="1:13">
      <c r="A27" s="12">
        <v>3</v>
      </c>
      <c r="B27" s="13">
        <v>44296</v>
      </c>
      <c r="C27" s="14" t="s">
        <v>7</v>
      </c>
      <c r="D27" s="15">
        <v>50</v>
      </c>
      <c r="E27" s="43">
        <f t="shared" si="8"/>
        <v>50</v>
      </c>
      <c r="F27" s="50">
        <v>50</v>
      </c>
      <c r="G27" s="16">
        <f t="shared" si="9"/>
        <v>0</v>
      </c>
      <c r="H27" s="16">
        <f t="shared" si="10"/>
        <v>0</v>
      </c>
      <c r="I27" s="51">
        <f t="shared" si="11"/>
        <v>0</v>
      </c>
      <c r="J27" s="50">
        <f t="shared" si="12"/>
        <v>0</v>
      </c>
      <c r="K27" s="16">
        <f t="shared" si="13"/>
        <v>0</v>
      </c>
      <c r="L27" s="18"/>
      <c r="M27" s="57"/>
    </row>
    <row r="28" spans="1:13">
      <c r="A28" s="12">
        <v>4</v>
      </c>
      <c r="B28" s="13">
        <v>44296</v>
      </c>
      <c r="C28" s="14" t="s">
        <v>8</v>
      </c>
      <c r="D28" s="15">
        <v>10000</v>
      </c>
      <c r="E28" s="43">
        <f t="shared" si="8"/>
        <v>300</v>
      </c>
      <c r="F28" s="50">
        <v>50</v>
      </c>
      <c r="G28" s="16">
        <f t="shared" si="9"/>
        <v>50</v>
      </c>
      <c r="H28" s="16">
        <f t="shared" si="10"/>
        <v>50</v>
      </c>
      <c r="I28" s="51">
        <f t="shared" si="11"/>
        <v>50</v>
      </c>
      <c r="J28" s="50">
        <f t="shared" si="12"/>
        <v>50</v>
      </c>
      <c r="K28" s="16">
        <f t="shared" si="13"/>
        <v>50</v>
      </c>
      <c r="L28" s="18"/>
      <c r="M28" s="57"/>
    </row>
    <row r="29" spans="1:13">
      <c r="A29" s="12">
        <v>5</v>
      </c>
      <c r="B29" s="13">
        <v>44301</v>
      </c>
      <c r="C29" s="14" t="s">
        <v>9</v>
      </c>
      <c r="D29" s="15">
        <v>100</v>
      </c>
      <c r="E29" s="43">
        <f t="shared" si="8"/>
        <v>100</v>
      </c>
      <c r="F29" s="50">
        <v>50</v>
      </c>
      <c r="G29" s="16">
        <f t="shared" si="9"/>
        <v>0</v>
      </c>
      <c r="H29" s="16">
        <f t="shared" si="10"/>
        <v>0</v>
      </c>
      <c r="I29" s="51">
        <f t="shared" si="11"/>
        <v>0</v>
      </c>
      <c r="J29" s="50">
        <f t="shared" si="12"/>
        <v>50</v>
      </c>
      <c r="K29" s="16">
        <f t="shared" si="13"/>
        <v>0</v>
      </c>
      <c r="L29" s="18"/>
      <c r="M29" s="57"/>
    </row>
    <row r="30" spans="1:13">
      <c r="A30" s="12">
        <v>6</v>
      </c>
      <c r="B30" s="13">
        <v>44306</v>
      </c>
      <c r="C30" s="14" t="s">
        <v>10</v>
      </c>
      <c r="D30" s="15">
        <v>350</v>
      </c>
      <c r="E30" s="43">
        <f t="shared" si="8"/>
        <v>200</v>
      </c>
      <c r="F30" s="50">
        <v>50</v>
      </c>
      <c r="G30" s="16">
        <f t="shared" si="9"/>
        <v>50</v>
      </c>
      <c r="H30" s="16">
        <f t="shared" si="10"/>
        <v>0</v>
      </c>
      <c r="I30" s="51">
        <f t="shared" si="11"/>
        <v>0</v>
      </c>
      <c r="J30" s="50">
        <f t="shared" si="12"/>
        <v>50</v>
      </c>
      <c r="K30" s="16">
        <f t="shared" si="13"/>
        <v>50</v>
      </c>
      <c r="L30" s="18"/>
      <c r="M30" s="57"/>
    </row>
    <row r="31" spans="1:13">
      <c r="A31" s="12">
        <v>7</v>
      </c>
      <c r="B31" s="13">
        <v>44306</v>
      </c>
      <c r="C31" s="14" t="s">
        <v>11</v>
      </c>
      <c r="D31" s="15">
        <v>50</v>
      </c>
      <c r="E31" s="43">
        <f t="shared" si="8"/>
        <v>50</v>
      </c>
      <c r="F31" s="50">
        <v>50</v>
      </c>
      <c r="G31" s="16">
        <f t="shared" si="9"/>
        <v>0</v>
      </c>
      <c r="H31" s="16">
        <f t="shared" si="10"/>
        <v>0</v>
      </c>
      <c r="I31" s="51">
        <f t="shared" si="11"/>
        <v>0</v>
      </c>
      <c r="J31" s="50">
        <f t="shared" si="12"/>
        <v>0</v>
      </c>
      <c r="K31" s="16">
        <f t="shared" si="13"/>
        <v>0</v>
      </c>
      <c r="L31" s="18"/>
      <c r="M31" s="57"/>
    </row>
    <row r="32" spans="1:13">
      <c r="A32" s="12">
        <v>8</v>
      </c>
      <c r="B32" s="13">
        <v>44306</v>
      </c>
      <c r="C32" s="14" t="s">
        <v>12</v>
      </c>
      <c r="D32" s="15">
        <v>900</v>
      </c>
      <c r="E32" s="43">
        <f t="shared" si="8"/>
        <v>250</v>
      </c>
      <c r="F32" s="50">
        <v>50</v>
      </c>
      <c r="G32" s="16">
        <f t="shared" si="9"/>
        <v>50</v>
      </c>
      <c r="H32" s="16">
        <f t="shared" si="10"/>
        <v>50</v>
      </c>
      <c r="I32" s="51">
        <f t="shared" si="11"/>
        <v>0</v>
      </c>
      <c r="J32" s="50">
        <f t="shared" si="12"/>
        <v>50</v>
      </c>
      <c r="K32" s="16">
        <f t="shared" si="13"/>
        <v>50</v>
      </c>
      <c r="L32" s="18"/>
      <c r="M32" s="57"/>
    </row>
    <row r="33" spans="1:13">
      <c r="A33" s="12">
        <v>9</v>
      </c>
      <c r="B33" s="13">
        <v>44306</v>
      </c>
      <c r="C33" s="14" t="s">
        <v>13</v>
      </c>
      <c r="D33" s="15">
        <v>850</v>
      </c>
      <c r="E33" s="43">
        <f t="shared" si="8"/>
        <v>250</v>
      </c>
      <c r="F33" s="50">
        <v>50</v>
      </c>
      <c r="G33" s="16">
        <f t="shared" si="9"/>
        <v>50</v>
      </c>
      <c r="H33" s="16">
        <f t="shared" si="10"/>
        <v>50</v>
      </c>
      <c r="I33" s="51">
        <f t="shared" si="11"/>
        <v>0</v>
      </c>
      <c r="J33" s="50">
        <f t="shared" si="12"/>
        <v>50</v>
      </c>
      <c r="K33" s="16">
        <f t="shared" si="13"/>
        <v>50</v>
      </c>
      <c r="L33" s="18"/>
      <c r="M33" s="57"/>
    </row>
    <row r="34" spans="1:13">
      <c r="A34" s="12">
        <v>10</v>
      </c>
      <c r="B34" s="13">
        <v>44306</v>
      </c>
      <c r="C34" s="14" t="s">
        <v>14</v>
      </c>
      <c r="D34" s="15">
        <v>600</v>
      </c>
      <c r="E34" s="43">
        <f t="shared" si="8"/>
        <v>250</v>
      </c>
      <c r="F34" s="50">
        <v>50</v>
      </c>
      <c r="G34" s="16">
        <f t="shared" si="9"/>
        <v>50</v>
      </c>
      <c r="H34" s="16">
        <f t="shared" si="10"/>
        <v>50</v>
      </c>
      <c r="I34" s="51">
        <f t="shared" si="11"/>
        <v>0</v>
      </c>
      <c r="J34" s="50">
        <f t="shared" si="12"/>
        <v>50</v>
      </c>
      <c r="K34" s="16">
        <f t="shared" si="13"/>
        <v>50</v>
      </c>
      <c r="L34" s="18"/>
      <c r="M34" s="57"/>
    </row>
    <row r="35" spans="1:13">
      <c r="A35" s="12">
        <v>11</v>
      </c>
      <c r="B35" s="13">
        <v>44306</v>
      </c>
      <c r="C35" s="14" t="s">
        <v>15</v>
      </c>
      <c r="D35" s="15">
        <v>200</v>
      </c>
      <c r="E35" s="43">
        <f t="shared" si="8"/>
        <v>100</v>
      </c>
      <c r="F35" s="50">
        <v>50</v>
      </c>
      <c r="G35" s="16">
        <f t="shared" si="9"/>
        <v>0</v>
      </c>
      <c r="H35" s="16">
        <f t="shared" si="10"/>
        <v>0</v>
      </c>
      <c r="I35" s="51">
        <f t="shared" si="11"/>
        <v>0</v>
      </c>
      <c r="J35" s="50">
        <f t="shared" si="12"/>
        <v>50</v>
      </c>
      <c r="K35" s="16" t="s">
        <v>16</v>
      </c>
      <c r="L35" s="18"/>
      <c r="M35" s="57"/>
    </row>
    <row r="36" spans="1:13">
      <c r="A36" s="12">
        <v>12</v>
      </c>
      <c r="B36" s="19" t="s">
        <v>17</v>
      </c>
      <c r="C36" s="14" t="s">
        <v>18</v>
      </c>
      <c r="D36" s="15">
        <v>50</v>
      </c>
      <c r="E36" s="43">
        <f t="shared" si="8"/>
        <v>50</v>
      </c>
      <c r="F36" s="50">
        <v>50</v>
      </c>
      <c r="G36" s="16">
        <f t="shared" si="9"/>
        <v>0</v>
      </c>
      <c r="H36" s="16">
        <f t="shared" si="10"/>
        <v>0</v>
      </c>
      <c r="I36" s="51">
        <f t="shared" si="11"/>
        <v>0</v>
      </c>
      <c r="J36" s="50">
        <f t="shared" si="12"/>
        <v>0</v>
      </c>
      <c r="K36" s="16" t="s">
        <v>16</v>
      </c>
      <c r="L36" s="18"/>
      <c r="M36" s="57"/>
    </row>
    <row r="37" spans="1:13">
      <c r="A37" s="12">
        <v>13</v>
      </c>
      <c r="B37" s="13">
        <v>44317</v>
      </c>
      <c r="C37" s="14" t="s">
        <v>19</v>
      </c>
      <c r="D37" s="15">
        <v>50</v>
      </c>
      <c r="E37" s="43">
        <f t="shared" si="8"/>
        <v>50</v>
      </c>
      <c r="F37" s="50">
        <v>50</v>
      </c>
      <c r="G37" s="16">
        <f t="shared" si="9"/>
        <v>0</v>
      </c>
      <c r="H37" s="16">
        <f t="shared" si="10"/>
        <v>0</v>
      </c>
      <c r="I37" s="51">
        <f t="shared" si="11"/>
        <v>0</v>
      </c>
      <c r="J37" s="50">
        <f t="shared" si="12"/>
        <v>0</v>
      </c>
      <c r="K37" s="16" t="s">
        <v>16</v>
      </c>
      <c r="L37" s="18"/>
      <c r="M37" s="57"/>
    </row>
    <row r="38" spans="1:13">
      <c r="A38" s="12">
        <v>14</v>
      </c>
      <c r="B38" s="13">
        <v>44334</v>
      </c>
      <c r="C38" s="14" t="s">
        <v>20</v>
      </c>
      <c r="D38" s="15">
        <v>400</v>
      </c>
      <c r="E38" s="43">
        <f t="shared" si="8"/>
        <v>150</v>
      </c>
      <c r="F38" s="50">
        <v>50</v>
      </c>
      <c r="G38" s="16">
        <f t="shared" si="9"/>
        <v>50</v>
      </c>
      <c r="H38" s="16">
        <f t="shared" si="10"/>
        <v>0</v>
      </c>
      <c r="I38" s="51">
        <f t="shared" si="11"/>
        <v>0</v>
      </c>
      <c r="J38" s="50">
        <f t="shared" si="12"/>
        <v>50</v>
      </c>
      <c r="K38" s="16" t="s">
        <v>16</v>
      </c>
      <c r="L38" s="18"/>
      <c r="M38" s="57"/>
    </row>
    <row r="39" spans="1:13" ht="16.5" thickBot="1">
      <c r="A39" s="20">
        <v>15</v>
      </c>
      <c r="B39" s="21">
        <v>44335</v>
      </c>
      <c r="C39" s="22" t="s">
        <v>21</v>
      </c>
      <c r="D39" s="23">
        <v>50</v>
      </c>
      <c r="E39" s="44">
        <f t="shared" si="8"/>
        <v>50</v>
      </c>
      <c r="F39" s="52">
        <v>50</v>
      </c>
      <c r="G39" s="53">
        <f t="shared" si="9"/>
        <v>0</v>
      </c>
      <c r="H39" s="53">
        <f t="shared" si="10"/>
        <v>0</v>
      </c>
      <c r="I39" s="54">
        <f t="shared" si="11"/>
        <v>0</v>
      </c>
      <c r="J39" s="52">
        <f t="shared" si="12"/>
        <v>0</v>
      </c>
      <c r="K39" s="53" t="s">
        <v>16</v>
      </c>
      <c r="L39" s="58"/>
      <c r="M39" s="59"/>
    </row>
    <row r="40" spans="1:13" ht="16.5" thickTop="1">
      <c r="B40" s="26"/>
      <c r="C40" s="26"/>
      <c r="D40" s="27"/>
      <c r="E40" s="27"/>
    </row>
    <row r="41" spans="1:13">
      <c r="B41" s="26"/>
      <c r="C41" s="26"/>
      <c r="D41" s="27"/>
      <c r="E41" s="27"/>
    </row>
    <row r="42" spans="1:13">
      <c r="B42" s="26"/>
      <c r="C42" s="26"/>
      <c r="D42" s="27"/>
      <c r="E42" s="27"/>
    </row>
    <row r="43" spans="1:13">
      <c r="B43" s="26"/>
      <c r="C43" s="26"/>
      <c r="D43" s="27"/>
      <c r="E43" s="27"/>
    </row>
    <row r="44" spans="1:13">
      <c r="B44" s="26"/>
      <c r="C44" s="26"/>
      <c r="D44" s="27"/>
      <c r="E44" s="27"/>
    </row>
    <row r="45" spans="1:13">
      <c r="B45" s="26"/>
      <c r="C45" s="26"/>
      <c r="D45" s="27"/>
      <c r="E45" s="27"/>
    </row>
    <row r="46" spans="1:13">
      <c r="B46" s="26"/>
      <c r="C46" s="26"/>
      <c r="D46" s="27"/>
      <c r="E46" s="27"/>
    </row>
    <row r="47" spans="1:13">
      <c r="B47" s="26"/>
      <c r="C47" s="26"/>
      <c r="D47" s="27"/>
      <c r="E47" s="27"/>
    </row>
    <row r="48" spans="1:13">
      <c r="B48" s="26"/>
      <c r="C48" s="26"/>
      <c r="D48" s="27"/>
      <c r="E48" s="27"/>
    </row>
    <row r="49" spans="2:5">
      <c r="B49" s="26"/>
      <c r="C49" s="26"/>
      <c r="D49" s="27"/>
      <c r="E49" s="27"/>
    </row>
    <row r="50" spans="2:5">
      <c r="B50" s="26"/>
      <c r="C50" s="26"/>
      <c r="D50" s="27"/>
      <c r="E50" s="27"/>
    </row>
    <row r="51" spans="2:5">
      <c r="B51" s="26"/>
      <c r="C51" s="26"/>
      <c r="D51" s="27"/>
      <c r="E51" s="27"/>
    </row>
    <row r="52" spans="2:5">
      <c r="B52" s="26"/>
      <c r="C52" s="26"/>
      <c r="D52" s="27"/>
      <c r="E52" s="27"/>
    </row>
    <row r="53" spans="2:5">
      <c r="B53" s="26"/>
      <c r="C53" s="26"/>
      <c r="D53" s="27"/>
      <c r="E53" s="27"/>
    </row>
    <row r="54" spans="2:5">
      <c r="B54" s="26"/>
      <c r="C54" s="26"/>
      <c r="D54" s="27"/>
      <c r="E54" s="27"/>
    </row>
    <row r="55" spans="2:5">
      <c r="B55" s="26"/>
      <c r="C55" s="26"/>
      <c r="D55" s="27"/>
      <c r="E55" s="27"/>
    </row>
    <row r="56" spans="2:5">
      <c r="B56" s="26"/>
      <c r="C56" s="26"/>
      <c r="D56" s="27"/>
      <c r="E56" s="27"/>
    </row>
    <row r="57" spans="2:5">
      <c r="B57" s="26"/>
      <c r="C57" s="26"/>
      <c r="D57" s="27"/>
      <c r="E57" s="27"/>
    </row>
    <row r="58" spans="2:5">
      <c r="B58" s="26"/>
      <c r="C58" s="26"/>
      <c r="D58" s="27"/>
      <c r="E58" s="27"/>
    </row>
  </sheetData>
  <mergeCells count="4">
    <mergeCell ref="F1:I1"/>
    <mergeCell ref="J1:M1"/>
    <mergeCell ref="F22:I22"/>
    <mergeCell ref="J22:M22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8"/>
  <sheetViews>
    <sheetView zoomScaleNormal="100" workbookViewId="0">
      <selection activeCell="A19" sqref="A19:I29"/>
    </sheetView>
  </sheetViews>
  <sheetFormatPr defaultColWidth="11.7109375" defaultRowHeight="15.75"/>
  <cols>
    <col min="1" max="1" width="11.7109375" style="1"/>
    <col min="2" max="2" width="15.42578125" style="1" customWidth="1"/>
    <col min="3" max="3" width="14.28515625" style="1" customWidth="1"/>
    <col min="4" max="4" width="15.28515625" style="1" customWidth="1"/>
    <col min="5" max="5" width="15.140625" style="1" customWidth="1"/>
    <col min="6" max="56" width="11.7109375" style="1"/>
  </cols>
  <sheetData>
    <row r="1" spans="1:9" ht="17.25" thickTop="1" thickBot="1">
      <c r="A1" s="2"/>
      <c r="B1" s="3"/>
      <c r="C1" s="3"/>
      <c r="D1" s="3"/>
      <c r="E1" s="3"/>
      <c r="F1" s="117" t="s">
        <v>22</v>
      </c>
      <c r="G1" s="117"/>
      <c r="H1" s="117"/>
      <c r="I1" s="118"/>
    </row>
    <row r="2" spans="1:9" ht="48.75" thickTop="1" thickBot="1">
      <c r="A2" s="4"/>
      <c r="B2" s="5" t="s">
        <v>1</v>
      </c>
      <c r="C2" s="5" t="s">
        <v>2</v>
      </c>
      <c r="D2" s="5" t="s">
        <v>3</v>
      </c>
      <c r="E2" s="69" t="s">
        <v>35</v>
      </c>
      <c r="F2" s="76" t="s">
        <v>36</v>
      </c>
      <c r="G2" s="77" t="s">
        <v>37</v>
      </c>
      <c r="H2" s="77" t="s">
        <v>38</v>
      </c>
      <c r="I2" s="78" t="s">
        <v>39</v>
      </c>
    </row>
    <row r="3" spans="1:9" s="11" customFormat="1" ht="16.5" thickTop="1">
      <c r="A3" s="32" t="s">
        <v>4</v>
      </c>
      <c r="B3" s="63"/>
      <c r="C3" s="63"/>
      <c r="D3" s="33">
        <f>SUM(D4:D29)</f>
        <v>18750</v>
      </c>
      <c r="E3" s="60">
        <f>SUM(E4:E46)</f>
        <v>2000</v>
      </c>
      <c r="F3" s="9">
        <f>SUM(F4:F61)</f>
        <v>1300</v>
      </c>
      <c r="G3" s="9">
        <f>SUM(G4:G29)</f>
        <v>500</v>
      </c>
      <c r="H3" s="9">
        <f>SUM(H4:H29)</f>
        <v>200</v>
      </c>
      <c r="I3" s="10"/>
    </row>
    <row r="4" spans="1:9">
      <c r="A4" s="34">
        <v>1</v>
      </c>
      <c r="B4" s="66">
        <v>44291</v>
      </c>
      <c r="C4" s="64" t="s">
        <v>5</v>
      </c>
      <c r="D4" s="37">
        <v>50</v>
      </c>
      <c r="E4" s="61">
        <f t="shared" ref="E4:E29" si="0">SUM(F4:I4)</f>
        <v>50</v>
      </c>
      <c r="F4" s="45">
        <v>50</v>
      </c>
      <c r="G4" s="16">
        <f t="shared" ref="G4:G29" si="1">IF(D4&gt;200,50,0)</f>
        <v>0</v>
      </c>
      <c r="H4" s="16">
        <f t="shared" ref="H4:H13" si="2">IF(D4&gt;500,50,0)</f>
        <v>0</v>
      </c>
      <c r="I4" s="17"/>
    </row>
    <row r="5" spans="1:9">
      <c r="A5" s="34">
        <v>2</v>
      </c>
      <c r="B5" s="66">
        <v>44292</v>
      </c>
      <c r="C5" s="64" t="s">
        <v>6</v>
      </c>
      <c r="D5" s="37">
        <v>150</v>
      </c>
      <c r="E5" s="61">
        <f t="shared" si="0"/>
        <v>50</v>
      </c>
      <c r="F5" s="45">
        <v>50</v>
      </c>
      <c r="G5" s="16">
        <f t="shared" si="1"/>
        <v>0</v>
      </c>
      <c r="H5" s="16">
        <f t="shared" si="2"/>
        <v>0</v>
      </c>
      <c r="I5" s="17"/>
    </row>
    <row r="6" spans="1:9">
      <c r="A6" s="34">
        <v>3</v>
      </c>
      <c r="B6" s="66">
        <v>44296</v>
      </c>
      <c r="C6" s="64" t="s">
        <v>7</v>
      </c>
      <c r="D6" s="37">
        <v>50</v>
      </c>
      <c r="E6" s="61">
        <f t="shared" si="0"/>
        <v>50</v>
      </c>
      <c r="F6" s="45">
        <v>50</v>
      </c>
      <c r="G6" s="16">
        <f t="shared" si="1"/>
        <v>0</v>
      </c>
      <c r="H6" s="16">
        <f t="shared" si="2"/>
        <v>0</v>
      </c>
      <c r="I6" s="17"/>
    </row>
    <row r="7" spans="1:9">
      <c r="A7" s="34">
        <v>4</v>
      </c>
      <c r="B7" s="66">
        <v>44296</v>
      </c>
      <c r="C7" s="64" t="s">
        <v>8</v>
      </c>
      <c r="D7" s="37">
        <v>10000</v>
      </c>
      <c r="E7" s="61">
        <f t="shared" si="0"/>
        <v>150</v>
      </c>
      <c r="F7" s="45">
        <v>50</v>
      </c>
      <c r="G7" s="16">
        <f t="shared" si="1"/>
        <v>50</v>
      </c>
      <c r="H7" s="16">
        <f t="shared" si="2"/>
        <v>50</v>
      </c>
      <c r="I7" s="17"/>
    </row>
    <row r="8" spans="1:9">
      <c r="A8" s="34">
        <v>5</v>
      </c>
      <c r="B8" s="66">
        <v>44301</v>
      </c>
      <c r="C8" s="64" t="s">
        <v>9</v>
      </c>
      <c r="D8" s="37">
        <v>100</v>
      </c>
      <c r="E8" s="61">
        <f t="shared" si="0"/>
        <v>50</v>
      </c>
      <c r="F8" s="45">
        <v>50</v>
      </c>
      <c r="G8" s="16">
        <f t="shared" si="1"/>
        <v>0</v>
      </c>
      <c r="H8" s="16">
        <f t="shared" si="2"/>
        <v>0</v>
      </c>
      <c r="I8" s="17"/>
    </row>
    <row r="9" spans="1:9">
      <c r="A9" s="34">
        <v>6</v>
      </c>
      <c r="B9" s="66">
        <v>44306</v>
      </c>
      <c r="C9" s="64" t="s">
        <v>10</v>
      </c>
      <c r="D9" s="37">
        <v>350</v>
      </c>
      <c r="E9" s="61">
        <f t="shared" si="0"/>
        <v>100</v>
      </c>
      <c r="F9" s="45">
        <v>50</v>
      </c>
      <c r="G9" s="16">
        <f t="shared" si="1"/>
        <v>50</v>
      </c>
      <c r="H9" s="16">
        <f t="shared" si="2"/>
        <v>0</v>
      </c>
      <c r="I9" s="17"/>
    </row>
    <row r="10" spans="1:9">
      <c r="A10" s="34">
        <v>7</v>
      </c>
      <c r="B10" s="66">
        <v>44306</v>
      </c>
      <c r="C10" s="64" t="s">
        <v>11</v>
      </c>
      <c r="D10" s="37">
        <v>50</v>
      </c>
      <c r="E10" s="61">
        <f t="shared" si="0"/>
        <v>50</v>
      </c>
      <c r="F10" s="45">
        <v>50</v>
      </c>
      <c r="G10" s="16">
        <f t="shared" si="1"/>
        <v>0</v>
      </c>
      <c r="H10" s="16">
        <f t="shared" si="2"/>
        <v>0</v>
      </c>
      <c r="I10" s="17"/>
    </row>
    <row r="11" spans="1:9">
      <c r="A11" s="34">
        <v>8</v>
      </c>
      <c r="B11" s="66">
        <v>44306</v>
      </c>
      <c r="C11" s="64" t="s">
        <v>12</v>
      </c>
      <c r="D11" s="37">
        <v>900</v>
      </c>
      <c r="E11" s="61">
        <f t="shared" si="0"/>
        <v>150</v>
      </c>
      <c r="F11" s="45">
        <v>50</v>
      </c>
      <c r="G11" s="16">
        <f t="shared" si="1"/>
        <v>50</v>
      </c>
      <c r="H11" s="16">
        <f t="shared" si="2"/>
        <v>50</v>
      </c>
      <c r="I11" s="17"/>
    </row>
    <row r="12" spans="1:9">
      <c r="A12" s="34">
        <v>9</v>
      </c>
      <c r="B12" s="66">
        <v>44306</v>
      </c>
      <c r="C12" s="64" t="s">
        <v>13</v>
      </c>
      <c r="D12" s="37">
        <v>850</v>
      </c>
      <c r="E12" s="61">
        <f t="shared" si="0"/>
        <v>150</v>
      </c>
      <c r="F12" s="45">
        <v>50</v>
      </c>
      <c r="G12" s="16">
        <f t="shared" si="1"/>
        <v>50</v>
      </c>
      <c r="H12" s="16">
        <f t="shared" si="2"/>
        <v>50</v>
      </c>
      <c r="I12" s="17"/>
    </row>
    <row r="13" spans="1:9">
      <c r="A13" s="34">
        <v>10</v>
      </c>
      <c r="B13" s="66">
        <v>44306</v>
      </c>
      <c r="C13" s="64" t="s">
        <v>14</v>
      </c>
      <c r="D13" s="37">
        <v>600</v>
      </c>
      <c r="E13" s="61">
        <f t="shared" si="0"/>
        <v>150</v>
      </c>
      <c r="F13" s="45">
        <v>50</v>
      </c>
      <c r="G13" s="16">
        <f t="shared" si="1"/>
        <v>50</v>
      </c>
      <c r="H13" s="16">
        <f t="shared" si="2"/>
        <v>50</v>
      </c>
      <c r="I13" s="17"/>
    </row>
    <row r="14" spans="1:9">
      <c r="A14" s="34">
        <v>11</v>
      </c>
      <c r="B14" s="66">
        <v>44306</v>
      </c>
      <c r="C14" s="64" t="s">
        <v>15</v>
      </c>
      <c r="D14" s="37">
        <v>200</v>
      </c>
      <c r="E14" s="61">
        <f t="shared" si="0"/>
        <v>50</v>
      </c>
      <c r="F14" s="45">
        <v>50</v>
      </c>
      <c r="G14" s="16">
        <f t="shared" si="1"/>
        <v>0</v>
      </c>
      <c r="H14" s="16"/>
      <c r="I14" s="17"/>
    </row>
    <row r="15" spans="1:9">
      <c r="A15" s="34">
        <v>12</v>
      </c>
      <c r="B15" s="67" t="s">
        <v>17</v>
      </c>
      <c r="C15" s="64" t="s">
        <v>18</v>
      </c>
      <c r="D15" s="37">
        <v>50</v>
      </c>
      <c r="E15" s="61">
        <f t="shared" si="0"/>
        <v>50</v>
      </c>
      <c r="F15" s="45">
        <v>50</v>
      </c>
      <c r="G15" s="16">
        <f t="shared" si="1"/>
        <v>0</v>
      </c>
      <c r="H15" s="16"/>
      <c r="I15" s="17"/>
    </row>
    <row r="16" spans="1:9">
      <c r="A16" s="34">
        <v>13</v>
      </c>
      <c r="B16" s="66">
        <v>44317</v>
      </c>
      <c r="C16" s="64" t="s">
        <v>19</v>
      </c>
      <c r="D16" s="37">
        <v>50</v>
      </c>
      <c r="E16" s="61">
        <f t="shared" si="0"/>
        <v>50</v>
      </c>
      <c r="F16" s="45">
        <v>50</v>
      </c>
      <c r="G16" s="16">
        <f t="shared" si="1"/>
        <v>0</v>
      </c>
      <c r="H16" s="16"/>
      <c r="I16" s="17"/>
    </row>
    <row r="17" spans="1:9">
      <c r="A17" s="34">
        <v>14</v>
      </c>
      <c r="B17" s="66">
        <v>44334</v>
      </c>
      <c r="C17" s="64" t="s">
        <v>20</v>
      </c>
      <c r="D17" s="37">
        <v>400</v>
      </c>
      <c r="E17" s="61">
        <f t="shared" si="0"/>
        <v>100</v>
      </c>
      <c r="F17" s="45">
        <v>50</v>
      </c>
      <c r="G17" s="16">
        <f t="shared" si="1"/>
        <v>50</v>
      </c>
      <c r="H17" s="16"/>
      <c r="I17" s="17"/>
    </row>
    <row r="18" spans="1:9">
      <c r="A18" s="34">
        <v>15</v>
      </c>
      <c r="B18" s="66">
        <v>44335</v>
      </c>
      <c r="C18" s="64" t="s">
        <v>21</v>
      </c>
      <c r="D18" s="37">
        <v>50</v>
      </c>
      <c r="E18" s="61">
        <f t="shared" si="0"/>
        <v>50</v>
      </c>
      <c r="F18" s="45">
        <v>50</v>
      </c>
      <c r="G18" s="16">
        <f t="shared" si="1"/>
        <v>0</v>
      </c>
      <c r="H18" s="16"/>
      <c r="I18" s="17"/>
    </row>
    <row r="19" spans="1:9">
      <c r="A19" s="34">
        <v>16</v>
      </c>
      <c r="B19" s="66">
        <v>44306</v>
      </c>
      <c r="C19" s="64" t="s">
        <v>24</v>
      </c>
      <c r="D19" s="37">
        <v>100</v>
      </c>
      <c r="E19" s="61">
        <f t="shared" si="0"/>
        <v>50</v>
      </c>
      <c r="F19" s="45">
        <v>50</v>
      </c>
      <c r="G19" s="16">
        <f t="shared" si="1"/>
        <v>0</v>
      </c>
      <c r="H19" s="16"/>
      <c r="I19" s="17"/>
    </row>
    <row r="20" spans="1:9">
      <c r="A20" s="34">
        <v>17</v>
      </c>
      <c r="B20" s="66">
        <v>44306</v>
      </c>
      <c r="C20" s="64" t="s">
        <v>25</v>
      </c>
      <c r="D20" s="37">
        <v>100</v>
      </c>
      <c r="E20" s="61">
        <f t="shared" si="0"/>
        <v>50</v>
      </c>
      <c r="F20" s="45">
        <v>50</v>
      </c>
      <c r="G20" s="16">
        <f t="shared" si="1"/>
        <v>0</v>
      </c>
      <c r="H20" s="16"/>
      <c r="I20" s="17"/>
    </row>
    <row r="21" spans="1:9">
      <c r="A21" s="34">
        <v>18</v>
      </c>
      <c r="B21" s="67" t="s">
        <v>17</v>
      </c>
      <c r="C21" s="64" t="s">
        <v>26</v>
      </c>
      <c r="D21" s="37">
        <v>3000</v>
      </c>
      <c r="E21" s="61">
        <f t="shared" si="0"/>
        <v>100</v>
      </c>
      <c r="F21" s="45">
        <v>50</v>
      </c>
      <c r="G21" s="16">
        <f t="shared" si="1"/>
        <v>50</v>
      </c>
      <c r="H21" s="16"/>
      <c r="I21" s="17"/>
    </row>
    <row r="22" spans="1:9">
      <c r="A22" s="34">
        <v>19</v>
      </c>
      <c r="B22" s="66">
        <v>44317</v>
      </c>
      <c r="C22" s="64" t="s">
        <v>27</v>
      </c>
      <c r="D22" s="37">
        <v>250</v>
      </c>
      <c r="E22" s="61">
        <f t="shared" si="0"/>
        <v>100</v>
      </c>
      <c r="F22" s="45">
        <v>50</v>
      </c>
      <c r="G22" s="16">
        <f t="shared" si="1"/>
        <v>50</v>
      </c>
      <c r="H22" s="16"/>
      <c r="I22" s="17"/>
    </row>
    <row r="23" spans="1:9">
      <c r="A23" s="34">
        <v>20</v>
      </c>
      <c r="B23" s="66">
        <v>44334</v>
      </c>
      <c r="C23" s="64" t="s">
        <v>28</v>
      </c>
      <c r="D23" s="37">
        <v>50</v>
      </c>
      <c r="E23" s="61">
        <f t="shared" si="0"/>
        <v>50</v>
      </c>
      <c r="F23" s="45">
        <v>50</v>
      </c>
      <c r="G23" s="16">
        <f t="shared" si="1"/>
        <v>0</v>
      </c>
      <c r="H23" s="16"/>
      <c r="I23" s="17"/>
    </row>
    <row r="24" spans="1:9">
      <c r="A24" s="34">
        <v>21</v>
      </c>
      <c r="B24" s="66">
        <v>44335</v>
      </c>
      <c r="C24" s="64" t="s">
        <v>29</v>
      </c>
      <c r="D24" s="37">
        <v>100</v>
      </c>
      <c r="E24" s="61">
        <f t="shared" si="0"/>
        <v>50</v>
      </c>
      <c r="F24" s="45">
        <v>50</v>
      </c>
      <c r="G24" s="16">
        <f t="shared" si="1"/>
        <v>0</v>
      </c>
      <c r="H24" s="16"/>
      <c r="I24" s="17"/>
    </row>
    <row r="25" spans="1:9">
      <c r="A25" s="34">
        <v>22</v>
      </c>
      <c r="B25" s="66">
        <v>44306</v>
      </c>
      <c r="C25" s="64" t="s">
        <v>30</v>
      </c>
      <c r="D25" s="37">
        <v>50</v>
      </c>
      <c r="E25" s="61">
        <f t="shared" si="0"/>
        <v>50</v>
      </c>
      <c r="F25" s="45">
        <v>50</v>
      </c>
      <c r="G25" s="16">
        <f t="shared" si="1"/>
        <v>0</v>
      </c>
      <c r="H25" s="16"/>
      <c r="I25" s="17"/>
    </row>
    <row r="26" spans="1:9">
      <c r="A26" s="34">
        <v>23</v>
      </c>
      <c r="B26" s="66">
        <v>44306</v>
      </c>
      <c r="C26" s="64" t="s">
        <v>31</v>
      </c>
      <c r="D26" s="37">
        <v>400</v>
      </c>
      <c r="E26" s="61">
        <f t="shared" si="0"/>
        <v>100</v>
      </c>
      <c r="F26" s="45">
        <v>50</v>
      </c>
      <c r="G26" s="16">
        <f t="shared" si="1"/>
        <v>50</v>
      </c>
      <c r="H26" s="16"/>
      <c r="I26" s="17"/>
    </row>
    <row r="27" spans="1:9">
      <c r="A27" s="34">
        <v>24</v>
      </c>
      <c r="B27" s="67" t="s">
        <v>17</v>
      </c>
      <c r="C27" s="64" t="s">
        <v>32</v>
      </c>
      <c r="D27" s="37">
        <v>700</v>
      </c>
      <c r="E27" s="61">
        <f t="shared" si="0"/>
        <v>100</v>
      </c>
      <c r="F27" s="45">
        <v>50</v>
      </c>
      <c r="G27" s="16">
        <f t="shared" si="1"/>
        <v>50</v>
      </c>
      <c r="H27" s="16"/>
      <c r="I27" s="17"/>
    </row>
    <row r="28" spans="1:9">
      <c r="A28" s="34">
        <v>25</v>
      </c>
      <c r="B28" s="66">
        <v>44317</v>
      </c>
      <c r="C28" s="64" t="s">
        <v>33</v>
      </c>
      <c r="D28" s="37">
        <v>50</v>
      </c>
      <c r="E28" s="61">
        <f t="shared" si="0"/>
        <v>50</v>
      </c>
      <c r="F28" s="45">
        <v>50</v>
      </c>
      <c r="G28" s="16">
        <f t="shared" si="1"/>
        <v>0</v>
      </c>
      <c r="H28" s="16"/>
      <c r="I28" s="17"/>
    </row>
    <row r="29" spans="1:9" ht="16.5" thickBot="1">
      <c r="A29" s="40">
        <v>26</v>
      </c>
      <c r="B29" s="68">
        <v>44334</v>
      </c>
      <c r="C29" s="65" t="s">
        <v>34</v>
      </c>
      <c r="D29" s="41">
        <v>100</v>
      </c>
      <c r="E29" s="62">
        <f t="shared" si="0"/>
        <v>50</v>
      </c>
      <c r="F29" s="46">
        <v>50</v>
      </c>
      <c r="G29" s="24">
        <f t="shared" si="1"/>
        <v>0</v>
      </c>
      <c r="H29" s="24"/>
      <c r="I29" s="25"/>
    </row>
    <row r="30" spans="1:9" ht="16.5" thickTop="1">
      <c r="A30" s="18"/>
      <c r="B30" s="35"/>
      <c r="C30" s="36"/>
      <c r="D30" s="37"/>
      <c r="E30" s="38"/>
      <c r="F30" s="16"/>
      <c r="G30" s="16"/>
      <c r="H30" s="16"/>
      <c r="I30" s="16"/>
    </row>
    <row r="31" spans="1:9">
      <c r="A31" s="18"/>
      <c r="B31" s="35"/>
      <c r="C31" s="36"/>
      <c r="D31" s="37"/>
      <c r="E31" s="38"/>
      <c r="F31" s="16"/>
      <c r="G31" s="16"/>
      <c r="H31" s="16"/>
      <c r="I31" s="16"/>
    </row>
    <row r="32" spans="1:9">
      <c r="A32" s="18"/>
      <c r="B32" s="35"/>
      <c r="C32" s="36"/>
      <c r="D32" s="37"/>
      <c r="E32" s="38"/>
      <c r="F32" s="16"/>
      <c r="G32" s="16"/>
      <c r="H32" s="16"/>
      <c r="I32" s="16"/>
    </row>
    <row r="33" spans="1:9">
      <c r="A33" s="18"/>
      <c r="B33" s="39"/>
      <c r="C33" s="36"/>
      <c r="D33" s="37"/>
      <c r="E33" s="38"/>
      <c r="F33" s="16"/>
      <c r="G33" s="16"/>
      <c r="H33" s="16"/>
      <c r="I33" s="16"/>
    </row>
    <row r="34" spans="1:9">
      <c r="A34" s="18"/>
      <c r="B34" s="35"/>
      <c r="C34" s="36"/>
      <c r="D34" s="37"/>
      <c r="E34" s="38"/>
      <c r="F34" s="16"/>
      <c r="G34" s="16"/>
      <c r="H34" s="16"/>
      <c r="I34" s="16"/>
    </row>
    <row r="35" spans="1:9">
      <c r="A35" s="18"/>
      <c r="B35" s="35"/>
      <c r="C35" s="36"/>
      <c r="D35" s="37"/>
      <c r="E35" s="38"/>
      <c r="F35" s="16"/>
      <c r="G35" s="16"/>
      <c r="H35" s="16"/>
      <c r="I35" s="16"/>
    </row>
    <row r="36" spans="1:9">
      <c r="A36" s="18"/>
      <c r="B36" s="35"/>
      <c r="C36" s="36"/>
      <c r="D36" s="37"/>
      <c r="E36" s="38"/>
      <c r="F36" s="16"/>
      <c r="G36" s="16"/>
      <c r="H36" s="16"/>
      <c r="I36" s="16"/>
    </row>
    <row r="37" spans="1:9">
      <c r="A37" s="18"/>
      <c r="B37" s="35"/>
      <c r="C37" s="36"/>
      <c r="D37" s="37"/>
      <c r="E37" s="38"/>
      <c r="F37" s="16"/>
      <c r="G37" s="16"/>
      <c r="H37" s="16"/>
      <c r="I37" s="16"/>
    </row>
    <row r="38" spans="1:9">
      <c r="A38" s="18"/>
      <c r="B38" s="35"/>
      <c r="C38" s="36"/>
      <c r="D38" s="37"/>
      <c r="E38" s="38"/>
      <c r="F38" s="16"/>
      <c r="G38" s="16"/>
      <c r="H38" s="16"/>
      <c r="I38" s="16"/>
    </row>
    <row r="39" spans="1:9">
      <c r="A39" s="18"/>
      <c r="B39" s="39"/>
      <c r="C39" s="36"/>
      <c r="D39" s="37"/>
      <c r="E39" s="38"/>
      <c r="F39" s="16"/>
      <c r="G39" s="16"/>
      <c r="H39" s="16"/>
      <c r="I39" s="16"/>
    </row>
    <row r="40" spans="1:9">
      <c r="A40" s="18"/>
      <c r="B40" s="35"/>
      <c r="C40" s="36"/>
      <c r="D40" s="37"/>
      <c r="E40" s="38"/>
      <c r="F40" s="16"/>
      <c r="G40" s="16"/>
      <c r="H40" s="16"/>
      <c r="I40" s="16"/>
    </row>
    <row r="41" spans="1:9">
      <c r="A41" s="18"/>
      <c r="B41" s="35"/>
      <c r="C41" s="36"/>
      <c r="D41" s="37"/>
      <c r="E41" s="38"/>
      <c r="F41" s="16"/>
      <c r="G41" s="16"/>
      <c r="H41" s="16"/>
      <c r="I41" s="16"/>
    </row>
    <row r="42" spans="1:9">
      <c r="A42" s="18"/>
      <c r="B42" s="35"/>
      <c r="C42" s="36"/>
      <c r="D42" s="37"/>
      <c r="E42" s="38"/>
      <c r="F42" s="16"/>
      <c r="G42" s="16"/>
      <c r="H42" s="16"/>
      <c r="I42" s="16"/>
    </row>
    <row r="43" spans="1:9">
      <c r="A43" s="18"/>
      <c r="B43" s="35"/>
      <c r="C43" s="36"/>
      <c r="D43" s="37"/>
      <c r="E43" s="38"/>
      <c r="F43" s="16"/>
      <c r="G43" s="16"/>
      <c r="H43" s="16"/>
      <c r="I43" s="16"/>
    </row>
    <row r="44" spans="1:9">
      <c r="A44" s="18"/>
      <c r="B44" s="35"/>
      <c r="C44" s="36"/>
      <c r="D44" s="37"/>
      <c r="E44" s="38"/>
      <c r="F44" s="16"/>
      <c r="G44" s="16"/>
      <c r="H44" s="16"/>
      <c r="I44" s="16"/>
    </row>
    <row r="45" spans="1:9">
      <c r="A45" s="18"/>
      <c r="B45" s="39"/>
      <c r="C45" s="36"/>
      <c r="D45" s="37"/>
      <c r="E45" s="38"/>
      <c r="F45" s="16"/>
      <c r="G45" s="16"/>
      <c r="H45" s="16"/>
      <c r="I45" s="16"/>
    </row>
    <row r="46" spans="1:9">
      <c r="A46" s="18"/>
      <c r="B46" s="35"/>
      <c r="C46" s="36"/>
      <c r="D46" s="37"/>
      <c r="E46" s="38"/>
      <c r="F46" s="16"/>
      <c r="G46" s="16"/>
      <c r="H46" s="16"/>
      <c r="I46" s="16"/>
    </row>
    <row r="47" spans="1:9">
      <c r="B47" s="26"/>
      <c r="C47" s="26"/>
      <c r="D47" s="27"/>
      <c r="E47" s="27"/>
    </row>
    <row r="48" spans="1:9">
      <c r="B48" s="26"/>
      <c r="C48" s="26"/>
      <c r="D48" s="27"/>
      <c r="E48" s="27"/>
    </row>
    <row r="49" spans="2:5">
      <c r="B49" s="26"/>
      <c r="C49" s="26"/>
      <c r="D49" s="27"/>
      <c r="E49" s="27"/>
    </row>
    <row r="50" spans="2:5">
      <c r="B50" s="26"/>
      <c r="C50" s="26"/>
      <c r="D50" s="27"/>
      <c r="E50" s="27"/>
    </row>
    <row r="51" spans="2:5">
      <c r="B51" s="26"/>
      <c r="C51" s="26"/>
      <c r="D51" s="27"/>
      <c r="E51" s="27"/>
    </row>
    <row r="52" spans="2:5">
      <c r="B52" s="26"/>
      <c r="C52" s="26"/>
      <c r="D52" s="27"/>
      <c r="E52" s="27"/>
    </row>
    <row r="53" spans="2:5">
      <c r="B53" s="26"/>
      <c r="C53" s="26"/>
      <c r="D53" s="27"/>
      <c r="E53" s="27"/>
    </row>
    <row r="54" spans="2:5">
      <c r="B54" s="26"/>
      <c r="C54" s="26"/>
      <c r="D54" s="27"/>
      <c r="E54" s="27"/>
    </row>
    <row r="55" spans="2:5">
      <c r="B55" s="26"/>
      <c r="C55" s="26"/>
      <c r="D55" s="27"/>
      <c r="E55" s="27"/>
    </row>
    <row r="56" spans="2:5">
      <c r="B56" s="26"/>
      <c r="C56" s="26"/>
      <c r="D56" s="27"/>
      <c r="E56" s="27"/>
    </row>
    <row r="57" spans="2:5">
      <c r="B57" s="26"/>
      <c r="C57" s="26"/>
      <c r="D57" s="27"/>
      <c r="E57" s="27"/>
    </row>
    <row r="58" spans="2:5">
      <c r="B58" s="26"/>
      <c r="C58" s="26"/>
      <c r="D58" s="27"/>
      <c r="E58" s="27"/>
    </row>
  </sheetData>
  <mergeCells count="1">
    <mergeCell ref="F1:I1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Introduction</vt:lpstr>
      <vt:lpstr>Example1</vt:lpstr>
      <vt:lpstr>Example2</vt:lpstr>
      <vt:lpstr>Example3</vt:lpstr>
      <vt:lpstr>Example 2</vt:lpstr>
      <vt:lpstr>Example 3</vt:lpstr>
      <vt:lpstr>Example1!Print_Area</vt:lpstr>
      <vt:lpstr>Example2!Print_Area</vt:lpstr>
      <vt:lpstr>Example3!Print_Area</vt:lpstr>
      <vt:lpstr>Introduction!Print_Area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GST</cp:lastModifiedBy>
  <cp:revision>8</cp:revision>
  <cp:lastPrinted>2021-04-21T16:34:07Z</cp:lastPrinted>
  <dcterms:created xsi:type="dcterms:W3CDTF">2020-11-07T16:49:09Z</dcterms:created>
  <dcterms:modified xsi:type="dcterms:W3CDTF">2021-04-27T10:56:46Z</dcterms:modified>
  <dc:language>en-GB</dc:language>
</cp:coreProperties>
</file>